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4" yWindow="1068" windowWidth="15876" windowHeight="12096" activeTab="0"/>
  </bookViews>
  <sheets>
    <sheet name="28.04" sheetId="1" r:id="rId1"/>
  </sheets>
  <definedNames>
    <definedName name="_xlnm.Print_Area" localSheetId="0">'28.04'!$A$1:$G$145</definedName>
  </definedNames>
  <calcPr fullCalcOnLoad="1"/>
</workbook>
</file>

<file path=xl/sharedStrings.xml><?xml version="1.0" encoding="utf-8"?>
<sst xmlns="http://schemas.openxmlformats.org/spreadsheetml/2006/main" count="280" uniqueCount="269">
  <si>
    <t>Субвенции бюджетам городских округов на выполнение передаваемых полномочий субъектов Российской Федерации в сфере административных правоотношений</t>
  </si>
  <si>
    <t>Субвенции бюджетам городских округов на выполнение передаваемых полномочий субъектов Российской Федерации по организации и осуществлению деятельности по опеке и попечительству</t>
  </si>
  <si>
    <t>Субвенции бюджетам городских округов на предоставление семьям социальных выплат на приобретение (строительство) жилья при рождении первого ребёнка</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</si>
  <si>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</si>
  <si>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</si>
  <si>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городских округов на содержание органов местного самоуправления, осуществляющих отдельные государственные полномочия в сфере социальной поддержки населения</t>
  </si>
  <si>
    <t>Иные межбюджетные трансферты</t>
  </si>
  <si>
    <t>БЕЗВОЗМЕЗДНЫЕ ПОСТУПЛЕНИЯ</t>
  </si>
  <si>
    <t>000 2 00 00000 00 0000 000</t>
  </si>
  <si>
    <t>Прочие субсидии</t>
  </si>
  <si>
    <t>Прочие субсидии бюджетам городских округов</t>
  </si>
  <si>
    <t>000 2 02 00000 00 0000 000</t>
  </si>
  <si>
    <t>Субвенции местным бюджетам на выполнение передаваемых полномочий субъектов Российской Федерации</t>
  </si>
  <si>
    <t>Субвенции бюджетам городских округов на выполнение передаваемых полномочий субъектов Российской Федерации по управлению охраной труда</t>
  </si>
  <si>
    <t xml:space="preserve">Утвержден  </t>
  </si>
  <si>
    <t>Дотации бюджетам городских округов на поддержку мер по обеспечению сбалансированности бюджетов</t>
  </si>
  <si>
    <t>Прочие субсидии бюджетам городских округов на софинансирование строительства (реконструкции), капитального ремонта, ремонта и содержания автомобильных дорог общего пользования местного значения, а также на капитальный ремонт и ремонт дворовых территорий многоквартирных домов населенных пунктов</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</si>
  <si>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t>
  </si>
  <si>
    <t>(тыс. рублей)</t>
  </si>
  <si>
    <t>Прочие субсидии бюджетам городских округов на повышение оплаты труда работников бюджетной сферы в связи с увеличением минимального размера оплаты труда</t>
  </si>
  <si>
    <t>Субвенции бюджетам городских округов на администрирование расходов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</si>
  <si>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</si>
  <si>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для осуществления отдельных государственных полномочий Пензенской области по организации и осуществлению деятельности по опеке и попечительству, на предоставление мер социальной поддержки, установленных Законом Пензенской области от 12.09.2006 № 1098-ЗПО</t>
  </si>
  <si>
    <t>Субвенции бюджетам городских округов на администрирование расходов на выплату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</si>
  <si>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Субвенции бюджетам городских округов на выполнение передаваемых полномочий субъектов Российской Федерации по созданию и организации деятельности комиссий по делам несовершеннолетних и защите их прав</t>
  </si>
  <si>
    <t>Субвенции бюджетам городских округов для осуществления отдельных государственных полномочий по хранению, комплектованию, учету и использованию архивных документов, относящихся к государственной собственности Пензенской области и находящихся на территории муниципального образования</t>
  </si>
  <si>
    <t>Субвенции бюджетам городских округов на исполнение отдельных государственных полномочий Пензенской области по отлову, содержанию и дальнейшему использованию безнадзорных животных</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</si>
  <si>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дошкольных образовательных организаций</t>
  </si>
  <si>
    <t>Субвенции бюджетам городских округов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</si>
  <si>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 xml:space="preserve"> решением Собрания представителей                                                                      города Кузнецка</t>
  </si>
  <si>
    <t>Субсидии бюджетам городских округов на реализацию мероприятий по обеспечению жильем молодых семей</t>
  </si>
  <si>
    <t>Прочие субсидии бюджетам городских округов на совершенствование систем наружного освещения населенных пунктов</t>
  </si>
  <si>
    <t>Прочие субсидии бюджетам городских округов на повышение оплаты труда педагогических работников муниципальных учреждений дополнительного образования детей в соответствии с Указом Президента Российской Федерации от 1 июня 2012 года № 761 «О Национальной стратегии действий в интересах детей на 2012 - 2017 годы»</t>
  </si>
  <si>
    <t>Субвенции бюджетам городских округов на исполнение государственных полномочий на компенсацию отдельным категориям граждан оплаты взноса на капитальный ремонт общего имущества в многоквартирном доме за счет средств бюджета Пензенской области</t>
  </si>
  <si>
    <t xml:space="preserve"> </t>
  </si>
  <si>
    <t>000 2 02 15001 04 0000 150</t>
  </si>
  <si>
    <t>000 2 02 20000 00 0000 150</t>
  </si>
  <si>
    <t>000 2 02 29999 00 0000 150</t>
  </si>
  <si>
    <t>000 2 02 29999 04 9205 150</t>
  </si>
  <si>
    <t>000 2 02 29999 04 9210 150</t>
  </si>
  <si>
    <t>000 2 02 29999 04 9224 150</t>
  </si>
  <si>
    <t>000 2 02 30000 00 0000 150</t>
  </si>
  <si>
    <t>000 2 02 30022 04 9390 150</t>
  </si>
  <si>
    <t>000 2 02 30024 04 9301 150</t>
  </si>
  <si>
    <t>000 2 02 30024 04 9302 150</t>
  </si>
  <si>
    <t>000 2 02 30024 04 9303 150</t>
  </si>
  <si>
    <t>000 2 02 30024 04 9304 150</t>
  </si>
  <si>
    <t>000 2 02 30024 04 9305 150</t>
  </si>
  <si>
    <t>000 2 02 30024 04 9308 150</t>
  </si>
  <si>
    <t>000 2 02 30024 04 9312 150</t>
  </si>
  <si>
    <t>000 2 02 30024 04 9330 150</t>
  </si>
  <si>
    <t>000 2 02 30024 04 9332 150</t>
  </si>
  <si>
    <t>000 2 02 30024 04 9334 150</t>
  </si>
  <si>
    <t>000 2 02 30024 04 9337 150</t>
  </si>
  <si>
    <t>000 2 02 30024 04 9346 150</t>
  </si>
  <si>
    <t>000 2 02 30024 04 9363 150</t>
  </si>
  <si>
    <t>000 2 02 30024 04 9369 150</t>
  </si>
  <si>
    <t>000 2 02 30024 04 9370 150</t>
  </si>
  <si>
    <t>000 2 02 30024 04 9372 150</t>
  </si>
  <si>
    <t>000 2 02 30024 04 9377 150</t>
  </si>
  <si>
    <t>000 2 02 30024 04 9379 150</t>
  </si>
  <si>
    <t>000 2 02 30024 04 9380 150</t>
  </si>
  <si>
    <t>000 2 02 30024 04 9382 150</t>
  </si>
  <si>
    <t>000 2 02 30024 04 9383 150</t>
  </si>
  <si>
    <t>000 2 02 30024 04 9385 150</t>
  </si>
  <si>
    <t>000 2 02 30024 04 9386 150</t>
  </si>
  <si>
    <t>000 2 02 30024 04 9394 150</t>
  </si>
  <si>
    <t>000 2 02 30024 04 9396 150</t>
  </si>
  <si>
    <t>000 2 02 30024 04 9399 150</t>
  </si>
  <si>
    <t>000 2 02 35082 00 0000 150</t>
  </si>
  <si>
    <t>000 2 02 35082 04 9601 150</t>
  </si>
  <si>
    <t>000 2 02 35082 04 9338 150</t>
  </si>
  <si>
    <t>000 2 02 35084 00 0000 150</t>
  </si>
  <si>
    <t>000 2 02 35084 04 9335 150</t>
  </si>
  <si>
    <t>000 2 02 35084 04 9604 150</t>
  </si>
  <si>
    <t>000 2 02 35120 00 0000 150</t>
  </si>
  <si>
    <t>000 2 02 35137 00 0000 150</t>
  </si>
  <si>
    <t>000 2 02 35380 00 0000 150</t>
  </si>
  <si>
    <t>000 2 02 35462 00 0000 150</t>
  </si>
  <si>
    <t>000 2 02 35462 04 9331 150</t>
  </si>
  <si>
    <t>000 2 02 35462 04 9605 150</t>
  </si>
  <si>
    <t>000 2 02 29999 04 9290 150</t>
  </si>
  <si>
    <t>000 2 02 20299 04 0000 150</t>
  </si>
  <si>
    <t>Прочие межбюджетные трансферты, передаваемые бюджетам городских округов на обеспечение специализированных спортивных объединений по футболу в муниципальных общеобразовательных организациях Пензенской области</t>
  </si>
  <si>
    <t>Прочие межбюджетные трансферты, передаваемые бюджетам городских округов на премирование территорий – победителей конкурса на звание «Самое благоустроенное муниципальное образование Пензенской области»</t>
  </si>
  <si>
    <t>Субсидии бюджетам городских округов на обустройство и восстановление воинских захоронений, находящихся в государственной собственности за счет средств бюджета Пензенской области</t>
  </si>
  <si>
    <t>000 2 02 25497 04 9261 150</t>
  </si>
  <si>
    <t>000 2 02 25497 04 9511 150</t>
  </si>
  <si>
    <t>000 2 02 25555 04 9257 150</t>
  </si>
  <si>
    <t>000 2 02 25555 04 9508 150</t>
  </si>
  <si>
    <t>000 2 02 29999 04 9203 150</t>
  </si>
  <si>
    <t>000 2 02 29999 04 9275 150</t>
  </si>
  <si>
    <t>Субвенции бюджетам городских округов на осуществление ежемесячных выплат на детей в возрасте от 3 до 7 лет включительно (за счет средств федерального бюджета)</t>
  </si>
  <si>
    <t>000 2 02 30024 04 9611 150</t>
  </si>
  <si>
    <t>000 2 02 30024 04 9349 150</t>
  </si>
  <si>
    <t>Субвенции бюджетам городских округов на осуществление ежемесячных выплат на детей в возрасте от 3 до 7 лет включительно (за счет средств бюджета Пензенской области на софинансирование средств федерального бюджета)</t>
  </si>
  <si>
    <t>000 2 02 30024 04 9387 150</t>
  </si>
  <si>
    <t>000 2 02 30024 04 9389 150</t>
  </si>
  <si>
    <t>000 2 02 30024 04 9393 150</t>
  </si>
  <si>
    <t>000 2 02 30024 00 0000 150</t>
  </si>
  <si>
    <t>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</si>
  <si>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000 2 02 20302 04 0000 150</t>
  </si>
  <si>
    <t>000 2 02 25304 04 9272 150</t>
  </si>
  <si>
    <t>000 2 02 25304 04 9538 150</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</si>
  <si>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федерального бюджета)</t>
  </si>
  <si>
    <t>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оплаты стоимости условного (минимального) набора продуктов питания (за счет средств бюджета Пензенской области на софинансирование средств федерального бюджета)</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</si>
  <si>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</si>
  <si>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</si>
  <si>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бюджетам городских округов на выравнивание бюджетной обеспеченности из бюджета субъекта Российской Федерации</t>
  </si>
  <si>
    <t>Субсидии бюджетам бюджетной системы Российской Федерации (межбюджетные субсидии)</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</si>
  <si>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</si>
  <si>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Субсидии бюджетам городских округов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</si>
  <si>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</si>
  <si>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на реализацию мероприятий по обеспечению жильем молодых семей</t>
  </si>
  <si>
    <t>Субсидии бюджетам городских округов на проведение комплексных кадастровых работ</t>
  </si>
  <si>
    <t>Субсидии бюджетам городских округов на проведение комплексных кадастровых работ за счет средств областного бюджета</t>
  </si>
  <si>
    <t>Субсидии бюджетам городских округов на проведение комплексных кадастровых работ за счет средств федерального бюджета</t>
  </si>
  <si>
    <t>Субсидии бюджетам на реализацию программ формирования современной городской среды</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</si>
  <si>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</si>
  <si>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Прочие субсидии бюджетам городских округов на повышение оплаты труда работников муниципальных учреждений культуры в соответствии с Указом Президента Российской Федерации от 7 мая 2012 года № 597 «О мероприятиях по реализации государственной социальной политики»</t>
  </si>
  <si>
    <t>Прочие субсидии бюджетам городских округов на мероприятия по созданию условий для предоставления транспортных услуг гражданам, имеющим заболевания опорно-двигательного аппарата</t>
  </si>
  <si>
    <t>Субвенции бюджетам бюджетной системы Российской Федерации</t>
  </si>
  <si>
    <t>Cубвенции бюджетам городских округов на выполнение передаваемых полномочий субъектов Российской Федерации по предоставлению гражданам субсидий на оплату жилого помещения и коммунальных услуг</t>
  </si>
  <si>
    <t>Субвенции бюджетам городских округов на выполнение передаваемых полномочий субъектов Российской Федерации</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</si>
  <si>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образовательных организаций дополнительного образования в сфере культуры</t>
  </si>
  <si>
    <t>Cубвенции бюджетам городских округов на государственную социальную помощь студентам из малоимущих семей или студентам, являющимся малоимущими одиноко проживающими гражданами</t>
  </si>
  <si>
    <t>Субвенции бюджетам городских округов на администрирование расходов на исполнение государственных полномочий в сфере организации отдыха и оздоровления детей</t>
  </si>
  <si>
    <t>Субвенции бюджетам городских округов на исполнение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</si>
  <si>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администрирование расходов по исполнению отдельных государственных полномочий Пензенской области в сфере образования по финансированию муниципальных общеобразовательных организаций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</si>
  <si>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почетном звании Пензенской области «Ветеран труда Пензенской области»</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</si>
  <si>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ветеранам труда и труженикам тыла</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</si>
  <si>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реабилитированным лицам и лицам, признанными пострадавшими от политических репрессий</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</si>
  <si>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предусмотренных Законом Пензенской области 'О мерах социальной поддержки отдельных категорий граждан, проживающих на территории Пензенской области', по другим категориям граждан</t>
  </si>
  <si>
    <t>Субвенции бюджетам городских округов на выполнение передаваемых полномочий субъектов Российской Федерации по социальной поддержке и социальному обслуживанию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семей, имеющих детей (в том числе многодетных семей и одиноких родителей); малоимущих граждан</t>
  </si>
  <si>
    <t>Субвенции бюджетам городских округов на исполнение государственных полномочий по предоставлению гарантий осуществления погребения в соответствии с Федеральным законом от 12 января 1996 года № 8-ФЗ «О погребении и похоронном деле»</t>
  </si>
  <si>
    <t>Субвенции бюджетам городских округов на исполнение отдельных государственных полномочий Пензенской области по осуществлению денежных выплат молодым специалистам (педагогическим работникам) муниципальных общеобразовательных организаций и образовательных организаций дополнительного образования</t>
  </si>
  <si>
    <t>Субвенции бюджетам городских округов на выполнение передаваемых полномочий субъектов Российской Федерации по предоставлению социальных выплат на улучшение жилищных условий многодетным семьям</t>
  </si>
  <si>
    <t>Субвенции бюджетам муниципальных образований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</si>
  <si>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Субвенции бюджетам муниципальных образований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</si>
  <si>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городских округов на ежемесячную денежную выплату, назначаемую в случае рождения третьего ребенка или последующих детей до достижения ребенком возраста трех лет</t>
  </si>
  <si>
    <t>Субвенции бюджетам городских округов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</si>
  <si>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</si>
  <si>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городских округов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</si>
  <si>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</si>
  <si>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</si>
  <si>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</si>
  <si>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t>
  </si>
  <si>
    <t>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t>
  </si>
  <si>
    <t>Прочие межбюджетные трансферты, передаваемые бюджетам</t>
  </si>
  <si>
    <t>Прочие межбюджетные трансферты, передаваемые бюджетам городских округов</t>
  </si>
  <si>
    <t>2 02 45303 00 0000 150</t>
  </si>
  <si>
    <t>2 02 49999 00 0000 150</t>
  </si>
  <si>
    <t>2 02 49999 04 0000 150</t>
  </si>
  <si>
    <t>2 02 49999 04 9453 150</t>
  </si>
  <si>
    <t>2 02 49999 04 9478 150</t>
  </si>
  <si>
    <t>000 2 02 10000 00 0000 150</t>
  </si>
  <si>
    <t>000 2 02 15002 04 0000 150</t>
  </si>
  <si>
    <t xml:space="preserve">000 2 02 25299 04 0000 150   </t>
  </si>
  <si>
    <t>000 2 02 25304 00 0000 150</t>
  </si>
  <si>
    <t>000 2 02 25497 00 0000 150</t>
  </si>
  <si>
    <t>000 2 02 25511 00 0000 150</t>
  </si>
  <si>
    <t>000 2 02 25555 00 0000 150</t>
  </si>
  <si>
    <t>000 2 02 29999 04 0000 150</t>
  </si>
  <si>
    <t>000 2 02 29999 04 9217 150</t>
  </si>
  <si>
    <t>000 2 02 30024 04 0000 150</t>
  </si>
  <si>
    <t>000 2 02 30024 04 9384 150</t>
  </si>
  <si>
    <t>000 2 02 30024 04 9398 150</t>
  </si>
  <si>
    <t>000 2 02 35120 04 0000 150</t>
  </si>
  <si>
    <t>000 2 02 35137 04 0000 150</t>
  </si>
  <si>
    <t>000 2 02 35380 04 0000 150</t>
  </si>
  <si>
    <t>000 2 02 40000 00 0000 150</t>
  </si>
  <si>
    <t>Виды доходов</t>
  </si>
  <si>
    <t>Код бюджетной классификации</t>
  </si>
  <si>
    <t>000 2 02 25511 04 9236 150</t>
  </si>
  <si>
    <t>000 2 02 25511 04 9520 150</t>
  </si>
  <si>
    <t>000 2 02 35404 00 0000 150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</si>
  <si>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t>
  </si>
  <si>
    <t>Прочие субсидии бюджетам городских округов на капитальный ремонт и ремонт сетей и сооружений водоснабжения в населенных пунктах Пензенской области (за исключением субсидий на софинансирование объектов капитального строительства)</t>
  </si>
  <si>
    <t>Субвенции бюджетам городских округов на обеспечение предоставления жилых помещений детям-сиротам и детям, оставшимся без попечения родителей, и лицам из числа детей-сирот и детей, оставшихся без попечения родителей за счет бюджета Пензенской области</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</si>
  <si>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бюджета Пензенской области на софинансирование средств федерального бюджета)</t>
  </si>
  <si>
    <t>Субсидии бюджетам городских округов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(за счет средств федерального бюджета)</t>
  </si>
  <si>
    <t>000 2 02 30024 04 9309 150</t>
  </si>
  <si>
    <t>Субвенции бюджетам городских округов на исполнение государственных полномочий в сфере организации отдыха и оздоровления детей</t>
  </si>
  <si>
    <t>000 2 02 35404 04 9317 150</t>
  </si>
  <si>
    <t>000 2 02 35404 04 9613 150</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</si>
  <si>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бюджета Пензенской области на софинансирование средств федерального бюджета)</t>
  </si>
  <si>
    <t>Субвенции бюджетам городских округов на оказание государственной социальной помощи на основании социального контракта отдельным категориям граждан (за счет средств федерального бюджета)</t>
  </si>
  <si>
    <t>Субвенции бюджетам городских округов на исполнение государственных полномочий по организации и осуществлению деятельности по опеке и попечительству в отношении совершеннолетних граждан</t>
  </si>
  <si>
    <t>Субвенции бюджетам городских округов на исполнение государственных полномочий по оказанию государственной социальной помощи на основании социального контракта, реализуемого в рамках государственной программы Российской Федерации «Социальная поддержка граждан», утвержденной постановлением Правительства Российской Федерации от 15.04.2014 № 296, за счет средств бюджета Пензенской области</t>
  </si>
  <si>
    <t>000 2 02 30024 04 9316 150</t>
  </si>
  <si>
    <t>000 2 02 30024 04 9318 150</t>
  </si>
  <si>
    <t>000 2 02 30024 04 9397 150</t>
  </si>
  <si>
    <t>Субвенции бюджетам городских округов на исполнение полномочий по проведению проверок при осуществлении лицензионного контроля в отношении юридических лиц или индивидуальных предпринимателей, осуществляющих деятельность по управлению многоквартирными домами на основании лицензии, в части соблюдения юридическими лицами и индивидуальными предпринимателями требований к уборке и санитарно-гигиенической очистке земельных участков, входящих в состав общего имущества многоквартирных домов</t>
  </si>
  <si>
    <t>000 2 02 30024 04 9614 150</t>
  </si>
  <si>
    <t>Субвенции бюджетам городских округов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</si>
  <si>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2023 год</t>
  </si>
  <si>
    <t>Субвенции бюджетам городских округов на выполнение передаваемых полномочий субъектов Российской Федерации по предоставлению мер социальной поддержки многодетным семьям в соответствии с Законом Пензенской области "О мерах социальной поддержки многодетных семей, проживающих на территории Пензенской области"</t>
  </si>
  <si>
    <t>Субвенции бюджетам городских округов на выполнение передаваемых полномочий субъектов Российской Федерации, связанных с реализацией Закона Пензенской области"О государственном пенсионном обеспечении за выслугу лет государственных гражданских служащих Пензенской области и лиц, замещающих государственные должности Пензенской области"</t>
  </si>
  <si>
    <t>Субвенции бюджетам городских округов на выполнение передаваемых полномочий субъектов Российской Федерации по выплате пособий семьям, имеющим детей, в соответствии с Законом Пензенской области "О пособиях семьям, имеющим детей"</t>
  </si>
  <si>
    <t>000 2 02 29999 04 9248 150</t>
  </si>
  <si>
    <t>Прочие субсидии бюджетам городских округов на организацию бесплатного горячего питания обучающихся, получающих начальное общее образование в муниципальных образовательных организациях Пензенской области, в части затрат, связанных с приготовлением горячего питания организациями общественного питания образовательных организаций для обслуживания обучающихся (за счет средств бюджета Пензенской области)</t>
  </si>
  <si>
    <t>000 2 02 29999 04 9232 150</t>
  </si>
  <si>
    <t>Прочие субсидии бюджетам городских округов на реконструкцию и капитальный ремонт зданий сельских домов культуры</t>
  </si>
  <si>
    <t>000 2 02 30024 04 9615 150</t>
  </si>
  <si>
    <t>000 2 02 30024 04 9616 150</t>
  </si>
  <si>
    <t>Субвенции бюджетам городских округов на администрирование на осуществление государственных полномочий Пензенской области по предоставлению денежной компенсации бесплатного двухразового питания обучающихся с ограниченными возможностями здоровья, осваивающих образовательные программы начального общего, основного общего и среднего общего образования на дому в соответствии с Законом Пензенской области от 04.07.2013 № 2413-ЗПО «Об образовании в Пензенской области»</t>
  </si>
  <si>
    <t>Субвенции бюджетам городских округов на выполнение передаваемых полномочий субъектов Российской Федерации в сфере образования по финансированию муниципальных общеобразовательных организаций</t>
  </si>
  <si>
    <t>2 02 45303 04 0000 150</t>
  </si>
  <si>
    <t>ВОЗВРАТ ОСТАТКОВ СУБСИДИЙ, СУБВЕНЦИЙ И ИНЫХ МЕЖБЮДЖЕТНЫХ ТРАНСФЕРТОВ, ИМЕЮЩИХ ЦЕЛЕВОЕ НАЗНАЧЕНИЕ, ПРОШЛЫХ ЛЕТ</t>
  </si>
  <si>
    <t>000 2 19 00000 00 0000 000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</si>
  <si>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(на повышение оплаты труда работников бюджетной сферы в связи с увеличением минимального размера оплаты труда)</t>
  </si>
  <si>
    <t>2 19 60010 04 6232 150</t>
  </si>
  <si>
    <t>000 2 02 29999 04 9548 150</t>
  </si>
  <si>
    <t>Прочие субсидии бюджетам городских округов на модернизацию организаций отдыха детей и их оздоровления, находящихся в муниципальной собственности Пензенской области</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</si>
  <si>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средств федерального бюджета)</t>
  </si>
  <si>
    <t>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(за счет средств бюджета Пензенской области на софинансирование  средств из федерального бюджета)</t>
  </si>
  <si>
    <t xml:space="preserve">Субсидии бюджетам городских округов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 </t>
  </si>
  <si>
    <t>000 2 02 25394 04 0000 150</t>
  </si>
  <si>
    <t>000 2 02 25394 04 9280 150</t>
  </si>
  <si>
    <t>000 2 02 25394 04 9550 150</t>
  </si>
  <si>
    <t>Безвозмездные поступления от государственных (муниципальных) организаций в бюджеты городских округов</t>
  </si>
  <si>
    <t>Прочие безвозмездные поступления от государственных (муниципальных) организаций в бюджеты городских округов</t>
  </si>
  <si>
    <t xml:space="preserve"> 2 03 04000 04 0000 150</t>
  </si>
  <si>
    <t xml:space="preserve"> 2 03 04099 04 0000 150</t>
  </si>
  <si>
    <t>2 19 60010 04 6320 150</t>
  </si>
  <si>
    <t>Возврат прочих остатков субсидий, субвенций и иных межбюджетных трансфертов, имеющих целевое назначение, прошлых лет из бюджетов городских округов по предоставлению гражданам субсидий на оплату жилого помещения и коммунальных услуг из бюджетов городских округов</t>
  </si>
  <si>
    <t>000 2 07 04050 04 0000 150</t>
  </si>
  <si>
    <t>Субсидии бюджетам городских округов из местных бюджетов</t>
  </si>
  <si>
    <t>000 2 02 29900 04 0000 150</t>
  </si>
  <si>
    <t>000 2 02 29900 04 9010 150</t>
  </si>
  <si>
    <t>000 2 02 29900 04 9040 150</t>
  </si>
  <si>
    <t xml:space="preserve"> Объем  безвозмездных поступлений  в бюджет города Кузнецка Пензенской области на 2023 год и на плановый период 2024 и 2025 годов </t>
  </si>
  <si>
    <t>2024 год</t>
  </si>
  <si>
    <t>2025 год</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</si>
  <si>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</si>
  <si>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безвозмездные поступления в бюджеты городских округов</t>
  </si>
  <si>
    <t xml:space="preserve">000 2 02 25299 04 9277 150   </t>
  </si>
  <si>
    <t xml:space="preserve">000 2 02 25299 04 9527 150   </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</si>
  <si>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бюджета Пензенской области на софинансирование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</si>
  <si>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 (за счет средств федерального бюджета)</t>
  </si>
  <si>
    <t>Субсидии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за счет средств резервного фонда Правительства Российской Федерации</t>
  </si>
  <si>
    <t xml:space="preserve">000 2 02 25179 04 0000 150   </t>
  </si>
  <si>
    <t>000 2 02 25179 04 9221 150</t>
  </si>
  <si>
    <t>000 2 02 35082 04 9336 150</t>
  </si>
  <si>
    <t>Прочие межбюджетные трансферты, передаваемые бюджетам городских округов из резервного фонда Правительства Пензенской области</t>
  </si>
  <si>
    <t>2 02 49999 04 9465 150</t>
  </si>
  <si>
    <t>Субвенции бюджетам городских округов на исполнение государственных полномочий по организации предоставления гражданам пожилого возраста и инвалидам, нуждающимся в уходе, социальных услуг по уходу, входящих в социальный пакет долговременного ухода</t>
  </si>
  <si>
    <t>000 2 02 30024 04 9400 150</t>
  </si>
  <si>
    <t>Субвенции бюджетам городских округов на исполнение государственных полномочий по осуществлению ежемесячной денежной выплаты на оплату жилого помещения и коммунальных услуг в размере 50 процентов от величины регионального стандарта стоимости жилищно-коммунальных услуг в расчете на одного человека в месяц, установленного на территории Пензенской области, супруге (супругу), несовершеннолетним детям, родителям (в случае отсутствия у граждан, принимающих участие в специальной военной операции, супруги (супруга), несовершеннолетних детей) граждан, принимающих участие в специальной военной операции</t>
  </si>
  <si>
    <t>000 2 02 30024 04 9619 150</t>
  </si>
  <si>
    <t>000 2 02 30024 04 9620 150</t>
  </si>
  <si>
    <t>000 2 02 30024 04 9621 150</t>
  </si>
  <si>
    <t>Субвенции бюджетам городских округов  на исполнение государственных полномочий по осуществлению ежемесячной денежной выплаты на оплату проезда во всех видах транспорта общего пользования супруге (супругу), несовершеннолетним детям, детям, не достигшим возраста 23 лет, обучающимся в образовательных организациях по очной форме обучения, граждан, принимающих участие в специальной военной операции</t>
  </si>
  <si>
    <t>Субвенции бюджетам городских округов на исполнение государственных полномочий по осуществлению единовременной денежной выплаты несовершеннолетним детям граждан, принимающих участие в специальной военной операции, на каждого несовершеннолетнего ребенка</t>
  </si>
  <si>
    <t>Субсидии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</si>
  <si>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Субсидии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</si>
  <si>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000 2 02 25519 04 0000 150</t>
  </si>
  <si>
    <t>Субсидии бюджетам городских округов на поддержку отрасли культуры</t>
  </si>
  <si>
    <t>992 2 02 25519 04 9204 150</t>
  </si>
  <si>
    <t>992 2 02 25519 04 9552 150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</si>
  <si>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бюджета Пензенской области на софинансирование средств федерального бюджета)</t>
  </si>
  <si>
    <t xml:space="preserve"> 2 02 49999 04 9486 150</t>
  </si>
  <si>
    <t>Прочие межбюджетные трансферты, передаваемые бюджетам городских округов на поддержку отрасли культуры (модернизация библиотек в части комплектования книжных фондов за счет средств федерального бюджета)</t>
  </si>
  <si>
    <t xml:space="preserve"> 2 02 49999 04 9718 150</t>
  </si>
  <si>
    <t>000 2 02 25179 04 9558 150</t>
  </si>
  <si>
    <t>Прочие субсидии бюджетам городских округов на строительство и реконструкцию (модернизацию) сетей и сооружений водоснабжения в населенных пунктах Пензенской области</t>
  </si>
  <si>
    <t>000 2 02 29999 04 9220 150</t>
  </si>
  <si>
    <t>Приложение  № 3</t>
  </si>
  <si>
    <t>от _________2023  №____</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</si>
</sst>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 &quot;р.&quot;_-;\-* #,##0\ &quot;р.&quot;_-;_-* &quot;-&quot;\ &quot;р.&quot;_-;_-@_-"/>
    <numFmt numFmtId="173" formatCode="_-* #,##0\ _р_._-;\-* #,##0\ _р_._-;_-* &quot;-&quot;\ _р_._-;_-@_-"/>
    <numFmt numFmtId="174" formatCode="_-* #,##0.00\ &quot;р.&quot;_-;\-* #,##0.00\ &quot;р.&quot;_-;_-* &quot;-&quot;??\ &quot;р.&quot;_-;_-@_-"/>
    <numFmt numFmtId="175" formatCode="_-* #,##0.00\ _р_._-;\-* #,##0.00\ _р_._-;_-* &quot;-&quot;??\ _р_._-;_-@_-"/>
    <numFmt numFmtId="176" formatCode="_-* #,##0.0\ _р_._-;\-* #,##0.0\ _р_._-;_-* &quot;-&quot;??\ _р_._-;_-@_-"/>
    <numFmt numFmtId="177" formatCode="_-* #,##0.000\ _р_._-;\-* #,##0.000\ _р_._-;_-* &quot;-&quot;??\ _р_._-;_-@_-"/>
    <numFmt numFmtId="178" formatCode="?"/>
    <numFmt numFmtId="179" formatCode="_-* #,##0.0_р_._-;\-* #,##0.0_р_._-;_-* &quot;-&quot;?_р_._-;_-@_-"/>
    <numFmt numFmtId="180" formatCode="_-* #,##0\ _р_._-;\-* #,##0\ _р_._-;_-* &quot;-&quot;??\ _р_._-;_-@_-"/>
    <numFmt numFmtId="181" formatCode="_-* #,##0.000\ _₽_-;\-* #,##0.000\ _₽_-;_-* &quot;-&quot;???\ _₽_-;_-@_-"/>
    <numFmt numFmtId="182" formatCode="_-* #,##0.0\ _₽_-;\-* #,##0.0\ _₽_-;_-* &quot;-&quot;?\ _₽_-;_-@_-"/>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0"/>
    <numFmt numFmtId="188" formatCode="_-* #,##0_р_._-;\-* #,##0_р_._-;_-* &quot;-&quot;?_р_._-;_-@_-"/>
    <numFmt numFmtId="189" formatCode="#,##0.0"/>
  </numFmts>
  <fonts count="55">
    <font>
      <sz val="10"/>
      <name val="Arial Cyr"/>
      <family val="0"/>
    </font>
    <font>
      <b/>
      <sz val="10"/>
      <name val="Arial Cyr"/>
      <family val="0"/>
    </font>
    <font>
      <i/>
      <sz val="10"/>
      <name val="Arial Cyr"/>
      <family val="0"/>
    </font>
    <font>
      <b/>
      <i/>
      <sz val="10"/>
      <name val="Arial Cyr"/>
      <family val="0"/>
    </font>
    <font>
      <u val="single"/>
      <sz val="7.5"/>
      <color indexed="12"/>
      <name val="Arial Cyr"/>
      <family val="0"/>
    </font>
    <font>
      <u val="single"/>
      <sz val="7.5"/>
      <color indexed="36"/>
      <name val="Arial Cyr"/>
      <family val="0"/>
    </font>
    <font>
      <sz val="8"/>
      <name val="Arial Cyr"/>
      <family val="0"/>
    </font>
    <font>
      <b/>
      <sz val="12"/>
      <name val="Times New Roman"/>
      <family val="1"/>
    </font>
    <font>
      <sz val="10"/>
      <name val="Times New Roman"/>
      <family val="1"/>
    </font>
    <font>
      <b/>
      <sz val="9"/>
      <name val="Times New Roman"/>
      <family val="1"/>
    </font>
    <font>
      <b/>
      <sz val="10"/>
      <name val="Times New Roman"/>
      <family val="1"/>
    </font>
    <font>
      <i/>
      <sz val="8"/>
      <color indexed="23"/>
      <name val="Arial Cyr"/>
      <family val="0"/>
    </font>
    <font>
      <sz val="10"/>
      <color indexed="62"/>
      <name val="Arial Cyr"/>
      <family val="0"/>
    </font>
    <font>
      <sz val="9"/>
      <name val="Arial Cyr"/>
      <family val="0"/>
    </font>
    <font>
      <sz val="12"/>
      <name val="Arial"/>
      <family val="2"/>
    </font>
    <font>
      <sz val="12"/>
      <name val="Times New Roman"/>
      <family val="1"/>
    </font>
    <font>
      <sz val="12"/>
      <name val="Arial Cyr"/>
      <family val="0"/>
    </font>
    <font>
      <b/>
      <sz val="10"/>
      <name val="Arial cyr"/>
      <family val="0"/>
    </font>
    <font>
      <sz val="9"/>
      <name val="Times New Roman"/>
      <family val="1"/>
    </font>
    <font>
      <sz val="11"/>
      <name val="Times New Roman"/>
      <family val="1"/>
    </font>
    <font>
      <b/>
      <sz val="14"/>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darkDown">
        <fgColor indexed="10"/>
      </patternFill>
    </fill>
    <fill>
      <patternFill patternType="solid">
        <fgColor indexed="22"/>
        <bgColor indexed="64"/>
      </patternFill>
    </fill>
    <fill>
      <patternFill patternType="solid">
        <fgColor indexed="51"/>
        <bgColor indexed="64"/>
      </patternFill>
    </fill>
    <fill>
      <patternFill patternType="solid">
        <fgColor indexed="31"/>
        <bgColor indexed="64"/>
      </patternFill>
    </fill>
    <fill>
      <patternFill patternType="solid">
        <fgColor indexed="15"/>
        <bgColor indexed="64"/>
      </patternFill>
    </fill>
    <fill>
      <patternFill patternType="solid">
        <fgColor indexed="13"/>
        <bgColor indexed="64"/>
      </patternFill>
    </fill>
    <fill>
      <patternFill patternType="solid">
        <fgColor indexed="41"/>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3"/>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color indexed="8"/>
      </right>
      <top style="thin">
        <color indexed="8"/>
      </top>
      <bottom style="thin">
        <color indexed="8"/>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dashed">
        <color indexed="12"/>
      </left>
      <right style="dashed">
        <color indexed="12"/>
      </right>
      <top style="dashed">
        <color indexed="12"/>
      </top>
      <bottom style="dashed">
        <color indexed="1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color indexed="63"/>
      </right>
      <top style="thin"/>
      <bottom style="thin"/>
    </border>
  </borders>
  <cellStyleXfs count="8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7" borderId="2" applyNumberFormat="0" applyAlignment="0" applyProtection="0"/>
    <xf numFmtId="0" fontId="42" fillId="27" borderId="1" applyNumberFormat="0" applyAlignment="0" applyProtection="0"/>
    <xf numFmtId="0" fontId="4" fillId="0" borderId="0" applyNumberFormat="0" applyFill="0" applyBorder="0" applyAlignment="0" applyProtection="0"/>
    <xf numFmtId="0" fontId="0" fillId="0" borderId="3" applyNumberFormat="0">
      <alignment horizontal="right" vertical="top"/>
      <protection/>
    </xf>
    <xf numFmtId="0" fontId="0" fillId="0" borderId="3" applyNumberFormat="0">
      <alignment horizontal="right" vertical="top"/>
      <protection/>
    </xf>
    <xf numFmtId="0" fontId="0" fillId="28" borderId="3" applyNumberFormat="0">
      <alignment horizontal="right" vertical="top"/>
      <protection/>
    </xf>
    <xf numFmtId="174" fontId="0" fillId="0" borderId="0" applyFont="0" applyFill="0" applyBorder="0" applyAlignment="0" applyProtection="0"/>
    <xf numFmtId="172" fontId="0" fillId="0" borderId="0" applyFont="0" applyFill="0" applyBorder="0" applyAlignment="0" applyProtection="0"/>
    <xf numFmtId="49" fontId="0" fillId="29" borderId="3">
      <alignment horizontal="left" vertical="top"/>
      <protection/>
    </xf>
    <xf numFmtId="49" fontId="1" fillId="0" borderId="3">
      <alignment horizontal="left" vertical="top"/>
      <protection/>
    </xf>
    <xf numFmtId="0" fontId="43" fillId="0" borderId="4"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0" applyNumberFormat="0" applyFill="0" applyBorder="0" applyAlignment="0" applyProtection="0"/>
    <xf numFmtId="0" fontId="0" fillId="30" borderId="3">
      <alignment horizontal="left" vertical="top" wrapText="1"/>
      <protection/>
    </xf>
    <xf numFmtId="0" fontId="1" fillId="0" borderId="3">
      <alignment horizontal="left" vertical="top" wrapText="1"/>
      <protection/>
    </xf>
    <xf numFmtId="0" fontId="0" fillId="31" borderId="3">
      <alignment horizontal="left" vertical="top" wrapText="1"/>
      <protection/>
    </xf>
    <xf numFmtId="0" fontId="0" fillId="32" borderId="3">
      <alignment horizontal="left" vertical="top" wrapText="1"/>
      <protection/>
    </xf>
    <xf numFmtId="0" fontId="0" fillId="33" borderId="3">
      <alignment horizontal="left" vertical="top" wrapText="1"/>
      <protection/>
    </xf>
    <xf numFmtId="0" fontId="0" fillId="34" borderId="3">
      <alignment horizontal="left" vertical="top" wrapText="1"/>
      <protection/>
    </xf>
    <xf numFmtId="0" fontId="0" fillId="0" borderId="3">
      <alignment horizontal="left" vertical="top" wrapText="1"/>
      <protection/>
    </xf>
    <xf numFmtId="0" fontId="11" fillId="0" borderId="0">
      <alignment horizontal="left" vertical="top"/>
      <protection/>
    </xf>
    <xf numFmtId="0" fontId="46" fillId="0" borderId="7" applyNumberFormat="0" applyFill="0" applyAlignment="0" applyProtection="0"/>
    <xf numFmtId="0" fontId="47" fillId="35" borderId="8" applyNumberFormat="0" applyAlignment="0" applyProtection="0"/>
    <xf numFmtId="0" fontId="48" fillId="0" borderId="0" applyNumberFormat="0" applyFill="0" applyBorder="0" applyAlignment="0" applyProtection="0"/>
    <xf numFmtId="0" fontId="49" fillId="36" borderId="0" applyNumberFormat="0" applyBorder="0" applyAlignment="0" applyProtection="0"/>
    <xf numFmtId="0" fontId="0" fillId="30" borderId="9" applyNumberFormat="0">
      <alignment horizontal="right" vertical="top"/>
      <protection/>
    </xf>
    <xf numFmtId="0" fontId="0" fillId="31" borderId="9" applyNumberFormat="0">
      <alignment horizontal="right" vertical="top"/>
      <protection/>
    </xf>
    <xf numFmtId="0" fontId="0" fillId="0" borderId="3" applyNumberFormat="0">
      <alignment horizontal="right" vertical="top"/>
      <protection/>
    </xf>
    <xf numFmtId="0" fontId="0" fillId="0" borderId="3" applyNumberFormat="0">
      <alignment horizontal="right" vertical="top"/>
      <protection/>
    </xf>
    <xf numFmtId="0" fontId="0" fillId="32" borderId="9" applyNumberFormat="0">
      <alignment horizontal="right" vertical="top"/>
      <protection/>
    </xf>
    <xf numFmtId="0" fontId="0" fillId="0" borderId="3" applyNumberFormat="0">
      <alignment horizontal="right" vertical="top"/>
      <protection/>
    </xf>
    <xf numFmtId="0" fontId="5" fillId="0" borderId="0" applyNumberFormat="0" applyFill="0" applyBorder="0" applyAlignment="0" applyProtection="0"/>
    <xf numFmtId="0" fontId="50" fillId="37" borderId="0" applyNumberFormat="0" applyBorder="0" applyAlignment="0" applyProtection="0"/>
    <xf numFmtId="0" fontId="51" fillId="0" borderId="0" applyNumberFormat="0" applyFill="0" applyBorder="0" applyAlignment="0" applyProtection="0"/>
    <xf numFmtId="0" fontId="0" fillId="38" borderId="10" applyNumberFormat="0" applyFont="0" applyAlignment="0" applyProtection="0"/>
    <xf numFmtId="9" fontId="0" fillId="0" borderId="0" applyFont="0" applyFill="0" applyBorder="0" applyAlignment="0" applyProtection="0"/>
    <xf numFmtId="49" fontId="12" fillId="39" borderId="3">
      <alignment horizontal="left" vertical="top" wrapText="1"/>
      <protection/>
    </xf>
    <xf numFmtId="49" fontId="0" fillId="0" borderId="3">
      <alignment horizontal="left" vertical="top" wrapText="1"/>
      <protection/>
    </xf>
    <xf numFmtId="0" fontId="52" fillId="0" borderId="11" applyNumberFormat="0" applyFill="0" applyAlignment="0" applyProtection="0"/>
    <xf numFmtId="0" fontId="53"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0" fontId="54" fillId="40" borderId="0" applyNumberFormat="0" applyBorder="0" applyAlignment="0" applyProtection="0"/>
    <xf numFmtId="0" fontId="0" fillId="34" borderId="3">
      <alignment horizontal="left" vertical="top" wrapText="1"/>
      <protection/>
    </xf>
    <xf numFmtId="0" fontId="0" fillId="0" borderId="3">
      <alignment horizontal="left" vertical="top" wrapText="1"/>
      <protection/>
    </xf>
  </cellStyleXfs>
  <cellXfs count="107">
    <xf numFmtId="0" fontId="0" fillId="0" borderId="0" xfId="0" applyAlignment="1">
      <alignment/>
    </xf>
    <xf numFmtId="0" fontId="0" fillId="0" borderId="0" xfId="0" applyAlignment="1">
      <alignment vertical="top"/>
    </xf>
    <xf numFmtId="0" fontId="0" fillId="0" borderId="12" xfId="0" applyBorder="1" applyAlignment="1">
      <alignment vertical="top"/>
    </xf>
    <xf numFmtId="0" fontId="0" fillId="0" borderId="0" xfId="0" applyBorder="1" applyAlignment="1">
      <alignment horizontal="center" wrapText="1"/>
    </xf>
    <xf numFmtId="0" fontId="0" fillId="0" borderId="0" xfId="0" applyBorder="1" applyAlignment="1">
      <alignment/>
    </xf>
    <xf numFmtId="181" fontId="13" fillId="0" borderId="0" xfId="0" applyNumberFormat="1" applyFont="1" applyBorder="1" applyAlignment="1">
      <alignment vertical="top"/>
    </xf>
    <xf numFmtId="0" fontId="8" fillId="0" borderId="0" xfId="0" applyFont="1" applyAlignment="1">
      <alignment vertical="top"/>
    </xf>
    <xf numFmtId="0" fontId="8" fillId="0" borderId="0" xfId="0" applyFont="1" applyAlignment="1">
      <alignment horizontal="right" vertical="top"/>
    </xf>
    <xf numFmtId="0" fontId="8" fillId="0" borderId="0" xfId="0" applyFont="1" applyAlignment="1">
      <alignment/>
    </xf>
    <xf numFmtId="0" fontId="6" fillId="0" borderId="0" xfId="0" applyFont="1" applyBorder="1" applyAlignment="1">
      <alignment horizontal="right" wrapText="1"/>
    </xf>
    <xf numFmtId="0" fontId="0" fillId="0" borderId="0" xfId="0" applyBorder="1" applyAlignment="1">
      <alignment horizontal="center" vertical="center"/>
    </xf>
    <xf numFmtId="0" fontId="8" fillId="0" borderId="0" xfId="0" applyFont="1" applyBorder="1" applyAlignment="1">
      <alignment horizontal="right" vertical="top"/>
    </xf>
    <xf numFmtId="0" fontId="0" fillId="0" borderId="0" xfId="0" applyBorder="1" applyAlignment="1">
      <alignment vertical="center"/>
    </xf>
    <xf numFmtId="0" fontId="8" fillId="0" borderId="0" xfId="0" applyFont="1" applyBorder="1" applyAlignment="1">
      <alignment vertical="top"/>
    </xf>
    <xf numFmtId="17" fontId="9" fillId="0" borderId="0" xfId="0" applyNumberFormat="1" applyFont="1" applyFill="1" applyBorder="1" applyAlignment="1">
      <alignment horizontal="center" vertical="top" wrapText="1"/>
    </xf>
    <xf numFmtId="0" fontId="9" fillId="0" borderId="0"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8" fillId="0" borderId="0" xfId="0" applyFont="1" applyFill="1" applyBorder="1" applyAlignment="1">
      <alignment horizontal="center" vertical="top"/>
    </xf>
    <xf numFmtId="177" fontId="7" fillId="39" borderId="0" xfId="81" applyNumberFormat="1" applyFont="1" applyFill="1" applyBorder="1" applyAlignment="1">
      <alignment vertical="center"/>
    </xf>
    <xf numFmtId="177" fontId="7" fillId="39" borderId="0" xfId="81" applyNumberFormat="1" applyFont="1" applyFill="1" applyBorder="1" applyAlignment="1">
      <alignment horizontal="center" vertical="center"/>
    </xf>
    <xf numFmtId="177" fontId="7" fillId="34" borderId="0" xfId="81" applyNumberFormat="1" applyFont="1" applyFill="1" applyBorder="1" applyAlignment="1">
      <alignment horizontal="center" vertical="center"/>
    </xf>
    <xf numFmtId="177" fontId="7" fillId="34" borderId="0" xfId="81" applyNumberFormat="1" applyFont="1" applyFill="1" applyBorder="1" applyAlignment="1">
      <alignment vertical="center"/>
    </xf>
    <xf numFmtId="177" fontId="8" fillId="0" borderId="0" xfId="81" applyNumberFormat="1" applyFont="1" applyFill="1" applyBorder="1" applyAlignment="1" applyProtection="1">
      <alignment vertical="center" wrapText="1"/>
      <protection/>
    </xf>
    <xf numFmtId="176" fontId="7" fillId="34" borderId="0" xfId="81" applyNumberFormat="1" applyFont="1" applyFill="1" applyBorder="1" applyAlignment="1">
      <alignment vertical="center"/>
    </xf>
    <xf numFmtId="176" fontId="7" fillId="34" borderId="0" xfId="81" applyNumberFormat="1" applyFont="1" applyFill="1" applyBorder="1" applyAlignment="1">
      <alignment horizontal="center" vertical="center"/>
    </xf>
    <xf numFmtId="176" fontId="8" fillId="41" borderId="0" xfId="81" applyNumberFormat="1" applyFont="1" applyFill="1" applyBorder="1" applyAlignment="1">
      <alignment horizontal="center" vertical="center"/>
    </xf>
    <xf numFmtId="176" fontId="7" fillId="41" borderId="0" xfId="81" applyNumberFormat="1" applyFont="1" applyFill="1" applyBorder="1" applyAlignment="1">
      <alignment vertical="center"/>
    </xf>
    <xf numFmtId="176" fontId="7" fillId="41" borderId="0" xfId="81" applyNumberFormat="1" applyFont="1" applyFill="1" applyBorder="1" applyAlignment="1">
      <alignment horizontal="center" vertical="center"/>
    </xf>
    <xf numFmtId="176" fontId="15" fillId="41" borderId="0" xfId="81" applyNumberFormat="1" applyFont="1" applyFill="1" applyBorder="1" applyAlignment="1">
      <alignment horizontal="center" vertical="center"/>
    </xf>
    <xf numFmtId="176" fontId="7" fillId="0" borderId="0" xfId="81" applyNumberFormat="1" applyFont="1" applyFill="1" applyBorder="1" applyAlignment="1">
      <alignment vertical="center"/>
    </xf>
    <xf numFmtId="176" fontId="7" fillId="39" borderId="0" xfId="81" applyNumberFormat="1" applyFont="1" applyFill="1" applyBorder="1" applyAlignment="1">
      <alignment vertical="center"/>
    </xf>
    <xf numFmtId="176" fontId="7" fillId="39" borderId="0" xfId="81" applyNumberFormat="1" applyFont="1" applyFill="1" applyBorder="1" applyAlignment="1">
      <alignment horizontal="center" vertical="center"/>
    </xf>
    <xf numFmtId="176" fontId="15" fillId="39" borderId="0" xfId="81" applyNumberFormat="1" applyFont="1" applyFill="1" applyBorder="1" applyAlignment="1">
      <alignment vertical="center"/>
    </xf>
    <xf numFmtId="187" fontId="0" fillId="0" borderId="0" xfId="0" applyNumberFormat="1" applyBorder="1" applyAlignment="1">
      <alignment horizontal="center" vertical="center"/>
    </xf>
    <xf numFmtId="176" fontId="7" fillId="0" borderId="0" xfId="81" applyNumberFormat="1" applyFont="1" applyFill="1" applyBorder="1" applyAlignment="1">
      <alignment horizontal="center" vertical="center"/>
    </xf>
    <xf numFmtId="176" fontId="15" fillId="0" borderId="0" xfId="81" applyNumberFormat="1" applyFont="1" applyFill="1" applyBorder="1" applyAlignment="1">
      <alignment horizontal="center" vertical="center"/>
    </xf>
    <xf numFmtId="176" fontId="14" fillId="0" borderId="0" xfId="81" applyNumberFormat="1" applyFont="1" applyBorder="1" applyAlignment="1" applyProtection="1">
      <alignment horizontal="left" vertical="center" wrapText="1"/>
      <protection/>
    </xf>
    <xf numFmtId="176" fontId="8" fillId="0" borderId="0" xfId="81" applyNumberFormat="1" applyFont="1" applyBorder="1" applyAlignment="1" applyProtection="1">
      <alignment vertical="center" wrapText="1"/>
      <protection/>
    </xf>
    <xf numFmtId="176" fontId="8" fillId="0" borderId="0" xfId="81" applyNumberFormat="1" applyFont="1" applyFill="1" applyBorder="1" applyAlignment="1">
      <alignment vertical="center"/>
    </xf>
    <xf numFmtId="176" fontId="8" fillId="0" borderId="0" xfId="81" applyNumberFormat="1" applyFont="1" applyFill="1" applyBorder="1" applyAlignment="1" applyProtection="1">
      <alignment vertical="center" wrapText="1"/>
      <protection/>
    </xf>
    <xf numFmtId="176" fontId="7" fillId="39" borderId="0" xfId="81" applyNumberFormat="1" applyFont="1" applyFill="1" applyBorder="1" applyAlignment="1" applyProtection="1">
      <alignment horizontal="center" vertical="center" wrapText="1"/>
      <protection/>
    </xf>
    <xf numFmtId="176" fontId="7" fillId="39" borderId="0" xfId="81" applyNumberFormat="1" applyFont="1" applyFill="1" applyBorder="1" applyAlignment="1" applyProtection="1">
      <alignment vertical="center" wrapText="1"/>
      <protection/>
    </xf>
    <xf numFmtId="0" fontId="0" fillId="34" borderId="0" xfId="0" applyFill="1" applyBorder="1" applyAlignment="1">
      <alignment horizontal="center" vertical="center"/>
    </xf>
    <xf numFmtId="0" fontId="0" fillId="34" borderId="0" xfId="0" applyFill="1" applyBorder="1" applyAlignment="1">
      <alignment vertical="center"/>
    </xf>
    <xf numFmtId="176" fontId="15" fillId="39" borderId="0" xfId="81" applyNumberFormat="1" applyFont="1" applyFill="1" applyBorder="1" applyAlignment="1" applyProtection="1">
      <alignment vertical="center" wrapText="1"/>
      <protection/>
    </xf>
    <xf numFmtId="176" fontId="19" fillId="41" borderId="0" xfId="81" applyNumberFormat="1" applyFont="1" applyFill="1" applyBorder="1" applyAlignment="1">
      <alignment vertical="center"/>
    </xf>
    <xf numFmtId="0" fontId="0" fillId="41" borderId="0" xfId="0" applyFill="1" applyBorder="1" applyAlignment="1">
      <alignment vertical="center"/>
    </xf>
    <xf numFmtId="176" fontId="19" fillId="0" borderId="0" xfId="81" applyNumberFormat="1" applyFont="1" applyBorder="1" applyAlignment="1">
      <alignment horizontal="center" vertical="center"/>
    </xf>
    <xf numFmtId="176" fontId="15" fillId="0" borderId="0" xfId="81" applyNumberFormat="1" applyFont="1" applyBorder="1" applyAlignment="1">
      <alignment vertical="center"/>
    </xf>
    <xf numFmtId="176" fontId="15" fillId="0" borderId="0" xfId="81" applyNumberFormat="1" applyFont="1" applyBorder="1" applyAlignment="1">
      <alignment horizontal="center" vertical="center"/>
    </xf>
    <xf numFmtId="176" fontId="16" fillId="39" borderId="0" xfId="81" applyNumberFormat="1" applyFont="1" applyFill="1" applyBorder="1" applyAlignment="1">
      <alignment vertical="center"/>
    </xf>
    <xf numFmtId="176" fontId="8" fillId="0" borderId="0" xfId="81" applyNumberFormat="1" applyFont="1" applyFill="1" applyBorder="1" applyAlignment="1">
      <alignment horizontal="center" vertical="center"/>
    </xf>
    <xf numFmtId="176" fontId="8" fillId="0" borderId="0" xfId="81" applyNumberFormat="1" applyFont="1" applyBorder="1" applyAlignment="1">
      <alignment vertical="center"/>
    </xf>
    <xf numFmtId="176" fontId="17" fillId="0" borderId="0" xfId="81" applyNumberFormat="1" applyFont="1" applyBorder="1" applyAlignment="1" applyProtection="1">
      <alignment vertical="center" wrapText="1"/>
      <protection/>
    </xf>
    <xf numFmtId="176" fontId="8" fillId="42" borderId="13" xfId="81" applyNumberFormat="1" applyFont="1" applyFill="1" applyBorder="1" applyAlignment="1">
      <alignment vertical="center"/>
    </xf>
    <xf numFmtId="0" fontId="0" fillId="41" borderId="0" xfId="0" applyFill="1" applyBorder="1" applyAlignment="1">
      <alignment/>
    </xf>
    <xf numFmtId="49" fontId="7" fillId="43" borderId="12" xfId="0" applyNumberFormat="1" applyFont="1" applyFill="1" applyBorder="1" applyAlignment="1" applyProtection="1">
      <alignment horizontal="left" vertical="top" wrapText="1"/>
      <protection/>
    </xf>
    <xf numFmtId="49" fontId="7" fillId="0" borderId="12" xfId="0" applyNumberFormat="1" applyFont="1" applyBorder="1" applyAlignment="1" applyProtection="1">
      <alignment horizontal="left" vertical="top" wrapText="1"/>
      <protection/>
    </xf>
    <xf numFmtId="49" fontId="7" fillId="4" borderId="12" xfId="0" applyNumberFormat="1" applyFont="1" applyFill="1" applyBorder="1" applyAlignment="1" applyProtection="1">
      <alignment horizontal="left" vertical="top" wrapText="1"/>
      <protection/>
    </xf>
    <xf numFmtId="49" fontId="15"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top" wrapText="1"/>
      <protection/>
    </xf>
    <xf numFmtId="49" fontId="7" fillId="5" borderId="12" xfId="0" applyNumberFormat="1" applyFont="1" applyFill="1" applyBorder="1" applyAlignment="1" applyProtection="1">
      <alignment horizontal="left" vertical="top" wrapText="1"/>
      <protection/>
    </xf>
    <xf numFmtId="178" fontId="7" fillId="0" borderId="12" xfId="0" applyNumberFormat="1" applyFont="1" applyBorder="1" applyAlignment="1" applyProtection="1">
      <alignment horizontal="left" vertical="top" wrapText="1"/>
      <protection/>
    </xf>
    <xf numFmtId="49" fontId="7" fillId="43" borderId="12" xfId="0" applyNumberFormat="1" applyFont="1" applyFill="1" applyBorder="1" applyAlignment="1" applyProtection="1">
      <alignment horizontal="center" vertical="center" wrapText="1"/>
      <protection/>
    </xf>
    <xf numFmtId="49" fontId="7" fillId="0" borderId="12" xfId="0" applyNumberFormat="1" applyFont="1" applyBorder="1" applyAlignment="1" applyProtection="1">
      <alignment horizontal="center" vertical="center" wrapText="1"/>
      <protection/>
    </xf>
    <xf numFmtId="49" fontId="7" fillId="4" borderId="12" xfId="0" applyNumberFormat="1" applyFont="1" applyFill="1" applyBorder="1" applyAlignment="1" applyProtection="1">
      <alignment horizontal="center" vertical="center" wrapText="1"/>
      <protection/>
    </xf>
    <xf numFmtId="49" fontId="15" fillId="0" borderId="12" xfId="0" applyNumberFormat="1" applyFont="1" applyBorder="1" applyAlignment="1" applyProtection="1">
      <alignment horizontal="center" vertical="center" wrapText="1"/>
      <protection/>
    </xf>
    <xf numFmtId="49" fontId="7" fillId="5" borderId="12" xfId="0" applyNumberFormat="1" applyFont="1" applyFill="1" applyBorder="1" applyAlignment="1" applyProtection="1">
      <alignment horizontal="center" vertical="center" wrapText="1"/>
      <protection/>
    </xf>
    <xf numFmtId="0" fontId="0" fillId="41" borderId="12" xfId="0" applyFill="1" applyBorder="1" applyAlignment="1">
      <alignment vertical="top"/>
    </xf>
    <xf numFmtId="0" fontId="8" fillId="41" borderId="12" xfId="0" applyFont="1" applyFill="1" applyBorder="1" applyAlignment="1">
      <alignment vertical="top"/>
    </xf>
    <xf numFmtId="0" fontId="10" fillId="41" borderId="12" xfId="0" applyFont="1" applyFill="1" applyBorder="1" applyAlignment="1">
      <alignment vertical="top"/>
    </xf>
    <xf numFmtId="0" fontId="0" fillId="0" borderId="0" xfId="0" applyAlignment="1">
      <alignment vertical="top" wrapText="1"/>
    </xf>
    <xf numFmtId="189" fontId="7" fillId="43" borderId="12" xfId="0" applyNumberFormat="1" applyFont="1" applyFill="1" applyBorder="1" applyAlignment="1" applyProtection="1">
      <alignment horizontal="right" vertical="center" wrapText="1"/>
      <protection/>
    </xf>
    <xf numFmtId="189" fontId="7" fillId="0" borderId="12" xfId="0" applyNumberFormat="1" applyFont="1" applyBorder="1" applyAlignment="1" applyProtection="1">
      <alignment horizontal="right" vertical="center" wrapText="1"/>
      <protection/>
    </xf>
    <xf numFmtId="189" fontId="7" fillId="4" borderId="12" xfId="0" applyNumberFormat="1" applyFont="1" applyFill="1" applyBorder="1" applyAlignment="1" applyProtection="1">
      <alignment horizontal="right" vertical="center" wrapText="1"/>
      <protection/>
    </xf>
    <xf numFmtId="189" fontId="15" fillId="0" borderId="12" xfId="0" applyNumberFormat="1" applyFont="1" applyBorder="1" applyAlignment="1" applyProtection="1">
      <alignment horizontal="right" vertical="center" wrapText="1"/>
      <protection/>
    </xf>
    <xf numFmtId="189" fontId="7" fillId="5" borderId="12" xfId="0" applyNumberFormat="1" applyFont="1" applyFill="1" applyBorder="1" applyAlignment="1" applyProtection="1">
      <alignment horizontal="right" vertical="center" wrapText="1"/>
      <protection/>
    </xf>
    <xf numFmtId="0" fontId="7" fillId="0" borderId="0" xfId="0" applyFont="1" applyFill="1" applyBorder="1" applyAlignment="1">
      <alignment horizontal="center" vertical="center" wrapText="1"/>
    </xf>
    <xf numFmtId="0" fontId="16" fillId="0" borderId="12" xfId="0" applyFont="1" applyBorder="1" applyAlignment="1">
      <alignment horizontal="center" vertical="center" wrapText="1"/>
    </xf>
    <xf numFmtId="0" fontId="20" fillId="0" borderId="12" xfId="0" applyFont="1" applyBorder="1" applyAlignment="1">
      <alignment horizontal="center" vertical="top" wrapText="1"/>
    </xf>
    <xf numFmtId="0" fontId="7" fillId="0" borderId="14" xfId="0" applyFont="1" applyBorder="1" applyAlignment="1">
      <alignment horizontal="center" vertical="center" wrapText="1"/>
    </xf>
    <xf numFmtId="189" fontId="15" fillId="0" borderId="12" xfId="0" applyNumberFormat="1" applyFont="1" applyFill="1" applyBorder="1" applyAlignment="1" applyProtection="1">
      <alignment horizontal="right" vertical="center" wrapText="1"/>
      <protection/>
    </xf>
    <xf numFmtId="189" fontId="7" fillId="0" borderId="12" xfId="0" applyNumberFormat="1" applyFont="1" applyFill="1" applyBorder="1" applyAlignment="1" applyProtection="1">
      <alignment horizontal="right" vertical="center" wrapText="1"/>
      <protection/>
    </xf>
    <xf numFmtId="0" fontId="0" fillId="0" borderId="0" xfId="0" applyFill="1" applyBorder="1" applyAlignment="1">
      <alignment vertical="top"/>
    </xf>
    <xf numFmtId="178" fontId="15" fillId="41" borderId="12" xfId="0" applyNumberFormat="1" applyFont="1" applyFill="1" applyBorder="1" applyAlignment="1" applyProtection="1">
      <alignment horizontal="left" vertical="top" wrapText="1"/>
      <protection/>
    </xf>
    <xf numFmtId="49" fontId="15" fillId="41" borderId="12" xfId="0" applyNumberFormat="1" applyFont="1" applyFill="1" applyBorder="1" applyAlignment="1" applyProtection="1">
      <alignment horizontal="center" vertical="center" wrapText="1"/>
      <protection/>
    </xf>
    <xf numFmtId="189" fontId="15" fillId="41" borderId="12" xfId="0" applyNumberFormat="1" applyFont="1" applyFill="1" applyBorder="1" applyAlignment="1" applyProtection="1">
      <alignment horizontal="right" vertical="center" wrapText="1"/>
      <protection/>
    </xf>
    <xf numFmtId="176" fontId="19" fillId="41" borderId="0" xfId="81" applyNumberFormat="1" applyFont="1" applyFill="1" applyBorder="1" applyAlignment="1">
      <alignment horizontal="center" vertical="center"/>
    </xf>
    <xf numFmtId="176" fontId="15" fillId="41" borderId="0" xfId="81" applyNumberFormat="1" applyFont="1" applyFill="1" applyBorder="1" applyAlignment="1">
      <alignment vertical="center"/>
    </xf>
    <xf numFmtId="0" fontId="0" fillId="41" borderId="0" xfId="0" applyFill="1" applyBorder="1" applyAlignment="1">
      <alignment horizontal="center" vertical="center"/>
    </xf>
    <xf numFmtId="0" fontId="0" fillId="41" borderId="0" xfId="0" applyFill="1" applyAlignment="1">
      <alignment/>
    </xf>
    <xf numFmtId="0" fontId="0" fillId="0" borderId="12" xfId="0" applyBorder="1" applyAlignment="1">
      <alignment vertical="top" wrapText="1"/>
    </xf>
    <xf numFmtId="0" fontId="0" fillId="0" borderId="12" xfId="0" applyBorder="1" applyAlignment="1">
      <alignment horizontal="right" vertical="center"/>
    </xf>
    <xf numFmtId="49" fontId="10" fillId="4" borderId="12" xfId="0" applyNumberFormat="1" applyFont="1" applyFill="1" applyBorder="1" applyAlignment="1" applyProtection="1">
      <alignment horizontal="left" vertical="top" wrapText="1"/>
      <protection/>
    </xf>
    <xf numFmtId="0" fontId="0" fillId="0" borderId="0" xfId="0" applyBorder="1" applyAlignment="1">
      <alignment vertical="top"/>
    </xf>
    <xf numFmtId="49" fontId="7" fillId="0" borderId="12" xfId="0" applyNumberFormat="1" applyFont="1" applyBorder="1" applyAlignment="1" applyProtection="1">
      <alignment horizontal="left" vertical="center" wrapText="1"/>
      <protection/>
    </xf>
    <xf numFmtId="49" fontId="15" fillId="41" borderId="12" xfId="0" applyNumberFormat="1" applyFont="1" applyFill="1" applyBorder="1" applyAlignment="1" applyProtection="1">
      <alignment horizontal="left" vertical="center" wrapText="1"/>
      <protection/>
    </xf>
    <xf numFmtId="0" fontId="0" fillId="0" borderId="12" xfId="0" applyBorder="1" applyAlignment="1">
      <alignment vertical="center"/>
    </xf>
    <xf numFmtId="189" fontId="15" fillId="43" borderId="12" xfId="0" applyNumberFormat="1" applyFont="1" applyFill="1" applyBorder="1" applyAlignment="1" applyProtection="1">
      <alignment horizontal="right" vertical="center" wrapText="1"/>
      <protection/>
    </xf>
    <xf numFmtId="49" fontId="8" fillId="0" borderId="12" xfId="0" applyNumberFormat="1" applyFont="1" applyBorder="1" applyAlignment="1" applyProtection="1">
      <alignment horizontal="left" vertical="top" wrapText="1"/>
      <protection/>
    </xf>
    <xf numFmtId="178" fontId="15" fillId="0" borderId="12" xfId="0" applyNumberFormat="1" applyFont="1" applyBorder="1" applyAlignment="1" applyProtection="1">
      <alignment horizontal="left" vertical="center" wrapText="1"/>
      <protection/>
    </xf>
    <xf numFmtId="49" fontId="15" fillId="0" borderId="12" xfId="0" applyNumberFormat="1" applyFont="1" applyBorder="1" applyAlignment="1" applyProtection="1">
      <alignment horizontal="left" vertical="center" wrapText="1"/>
      <protection/>
    </xf>
    <xf numFmtId="0" fontId="8" fillId="0" borderId="0" xfId="0" applyFont="1" applyAlignment="1">
      <alignment horizontal="right" vertical="top"/>
    </xf>
    <xf numFmtId="0" fontId="8" fillId="0" borderId="0" xfId="0" applyFont="1" applyAlignment="1">
      <alignment horizontal="right" vertical="top" wrapText="1"/>
    </xf>
    <xf numFmtId="0" fontId="8" fillId="0" borderId="0" xfId="0" applyFont="1" applyAlignment="1">
      <alignment vertical="top"/>
    </xf>
    <xf numFmtId="0" fontId="7" fillId="0" borderId="0" xfId="0" applyFont="1" applyFill="1" applyBorder="1" applyAlignment="1">
      <alignment horizontal="center" vertical="center" wrapText="1"/>
    </xf>
    <xf numFmtId="0" fontId="0" fillId="0" borderId="0" xfId="0" applyBorder="1" applyAlignment="1">
      <alignment horizontal="center" wrapText="1"/>
    </xf>
  </cellXfs>
  <cellStyles count="7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Данные (редактируемые)" xfId="43"/>
    <cellStyle name="Данные (только для чтения)" xfId="44"/>
    <cellStyle name="Данные для удаления" xfId="45"/>
    <cellStyle name="Currency" xfId="46"/>
    <cellStyle name="Currency [0]" xfId="47"/>
    <cellStyle name="Заголовки полей" xfId="48"/>
    <cellStyle name="Заголовки полей [печать]" xfId="49"/>
    <cellStyle name="Заголовок 1" xfId="50"/>
    <cellStyle name="Заголовок 2" xfId="51"/>
    <cellStyle name="Заголовок 3" xfId="52"/>
    <cellStyle name="Заголовок 4" xfId="53"/>
    <cellStyle name="Заголовок меры" xfId="54"/>
    <cellStyle name="Заголовок показателя [печать]" xfId="55"/>
    <cellStyle name="Заголовок показателя константы" xfId="56"/>
    <cellStyle name="Заголовок результата расчета" xfId="57"/>
    <cellStyle name="Заголовок свободного показателя" xfId="58"/>
    <cellStyle name="Значение фильтра" xfId="59"/>
    <cellStyle name="Значение фильтра [печать]" xfId="60"/>
    <cellStyle name="Информация о задаче" xfId="61"/>
    <cellStyle name="Итог" xfId="62"/>
    <cellStyle name="Контрольная ячейка" xfId="63"/>
    <cellStyle name="Название" xfId="64"/>
    <cellStyle name="Нейтральный" xfId="65"/>
    <cellStyle name="Отдельная ячейка" xfId="66"/>
    <cellStyle name="Отдельная ячейка - константа" xfId="67"/>
    <cellStyle name="Отдельная ячейка - константа [печать]" xfId="68"/>
    <cellStyle name="Отдельная ячейка [печать]" xfId="69"/>
    <cellStyle name="Отдельная ячейка-результат" xfId="70"/>
    <cellStyle name="Отдельная ячейка-результат [печать]" xfId="71"/>
    <cellStyle name="Followed Hyperlink" xfId="72"/>
    <cellStyle name="Плохой" xfId="73"/>
    <cellStyle name="Пояснение" xfId="74"/>
    <cellStyle name="Примечание" xfId="75"/>
    <cellStyle name="Percent" xfId="76"/>
    <cellStyle name="Свойства элементов измерения" xfId="77"/>
    <cellStyle name="Свойства элементов измерения [печать]" xfId="78"/>
    <cellStyle name="Связанная ячейка" xfId="79"/>
    <cellStyle name="Текст предупреждения" xfId="80"/>
    <cellStyle name="Comma" xfId="81"/>
    <cellStyle name="Comma [0]" xfId="82"/>
    <cellStyle name="Хороший" xfId="83"/>
    <cellStyle name="Элементы осей" xfId="84"/>
    <cellStyle name="Элементы осей [печать]" xfId="8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Лист3321211132">
    <pageSetUpPr fitToPage="1"/>
  </sheetPr>
  <dimension ref="A1:M152"/>
  <sheetViews>
    <sheetView tabSelected="1" view="pageBreakPreview" zoomScaleSheetLayoutView="100" zoomScalePageLayoutView="0" workbookViewId="0" topLeftCell="A1">
      <selection activeCell="E4" sqref="E4:G4"/>
    </sheetView>
  </sheetViews>
  <sheetFormatPr defaultColWidth="9.00390625" defaultRowHeight="12.75"/>
  <cols>
    <col min="1" max="1" width="0.37109375" style="0" customWidth="1"/>
    <col min="2" max="2" width="6.00390625" style="1" hidden="1" customWidth="1"/>
    <col min="3" max="3" width="67.375" style="71" customWidth="1"/>
    <col min="4" max="4" width="27.50390625" style="1" customWidth="1"/>
    <col min="5" max="5" width="18.50390625" style="1" customWidth="1"/>
    <col min="6" max="6" width="20.625" style="0" customWidth="1"/>
    <col min="7" max="7" width="19.125" style="0" customWidth="1"/>
    <col min="8" max="8" width="19.00390625" style="4" customWidth="1"/>
    <col min="9" max="9" width="19.125" style="4" hidden="1" customWidth="1"/>
    <col min="10" max="10" width="17.875" style="10" hidden="1" customWidth="1"/>
    <col min="11" max="11" width="17.875" style="10" customWidth="1"/>
    <col min="12" max="12" width="17.00390625" style="12" customWidth="1"/>
    <col min="13" max="13" width="8.875" style="4" customWidth="1"/>
  </cols>
  <sheetData>
    <row r="1" spans="5:9" ht="19.5" customHeight="1">
      <c r="E1" s="6"/>
      <c r="F1" s="102" t="s">
        <v>267</v>
      </c>
      <c r="G1" s="102"/>
      <c r="H1" s="11"/>
      <c r="I1" s="11"/>
    </row>
    <row r="2" spans="5:9" ht="12.75">
      <c r="E2" s="6"/>
      <c r="F2" s="8" t="s">
        <v>34</v>
      </c>
      <c r="G2" s="7" t="s">
        <v>14</v>
      </c>
      <c r="H2" s="11"/>
      <c r="I2" s="11"/>
    </row>
    <row r="3" spans="5:9" ht="33.75" customHeight="1">
      <c r="E3" s="103" t="s">
        <v>29</v>
      </c>
      <c r="F3" s="104"/>
      <c r="G3" s="104"/>
      <c r="H3" s="13"/>
      <c r="I3" s="13"/>
    </row>
    <row r="4" spans="5:9" ht="18" customHeight="1">
      <c r="E4" s="102" t="s">
        <v>268</v>
      </c>
      <c r="F4" s="102"/>
      <c r="G4" s="102"/>
      <c r="H4" s="11"/>
      <c r="I4" s="11"/>
    </row>
    <row r="5" spans="3:9" ht="21.75" customHeight="1">
      <c r="C5" s="105" t="s">
        <v>231</v>
      </c>
      <c r="D5" s="106"/>
      <c r="E5" s="106"/>
      <c r="F5" s="106"/>
      <c r="G5" s="106"/>
      <c r="H5" s="3"/>
      <c r="I5" s="3"/>
    </row>
    <row r="6" spans="3:9" ht="21.75" customHeight="1">
      <c r="C6" s="77"/>
      <c r="D6" s="3"/>
      <c r="E6" s="3"/>
      <c r="F6" s="3"/>
      <c r="G6" s="3" t="s">
        <v>18</v>
      </c>
      <c r="H6" s="3"/>
      <c r="I6" s="3"/>
    </row>
    <row r="7" spans="3:9" ht="34.5" customHeight="1">
      <c r="C7" s="79" t="s">
        <v>171</v>
      </c>
      <c r="D7" s="80" t="s">
        <v>172</v>
      </c>
      <c r="E7" s="78" t="s">
        <v>195</v>
      </c>
      <c r="F7" s="78" t="s">
        <v>232</v>
      </c>
      <c r="G7" s="78" t="s">
        <v>233</v>
      </c>
      <c r="H7" s="9"/>
      <c r="I7" s="9"/>
    </row>
    <row r="8" spans="1:12" ht="23.25" customHeight="1">
      <c r="A8" s="55"/>
      <c r="B8" s="68"/>
      <c r="C8" s="56" t="s">
        <v>7</v>
      </c>
      <c r="D8" s="63" t="s">
        <v>8</v>
      </c>
      <c r="E8" s="72">
        <f>E9+E139+E135+E138</f>
        <v>1675437.9999999998</v>
      </c>
      <c r="F8" s="72">
        <f>F9</f>
        <v>1653565.4000000004</v>
      </c>
      <c r="G8" s="72">
        <f>G9</f>
        <v>1660370.6000000006</v>
      </c>
      <c r="H8" s="14"/>
      <c r="I8" s="15"/>
      <c r="L8" s="16"/>
    </row>
    <row r="9" spans="1:9" ht="33.75" customHeight="1">
      <c r="A9" s="55"/>
      <c r="B9" s="68"/>
      <c r="C9" s="57" t="s">
        <v>106</v>
      </c>
      <c r="D9" s="64" t="s">
        <v>11</v>
      </c>
      <c r="E9" s="73">
        <f>E10+E13+E56+E125</f>
        <v>1675437.9999999998</v>
      </c>
      <c r="F9" s="73">
        <f>F10+F13+F56+F125</f>
        <v>1653565.4000000004</v>
      </c>
      <c r="G9" s="73">
        <f>G10+G13+G56+G125</f>
        <v>1660370.6000000006</v>
      </c>
      <c r="H9" s="17"/>
      <c r="I9" s="17"/>
    </row>
    <row r="10" spans="1:12" ht="25.5" customHeight="1">
      <c r="A10" s="55"/>
      <c r="B10" s="69"/>
      <c r="C10" s="58" t="s">
        <v>107</v>
      </c>
      <c r="D10" s="65" t="s">
        <v>155</v>
      </c>
      <c r="E10" s="74">
        <f>E11+E12</f>
        <v>102737.8</v>
      </c>
      <c r="F10" s="74">
        <f>F11+F12</f>
        <v>93830.5</v>
      </c>
      <c r="G10" s="74">
        <f>G11+G12</f>
        <v>95091.2</v>
      </c>
      <c r="H10" s="18"/>
      <c r="I10" s="18"/>
      <c r="J10" s="18"/>
      <c r="K10" s="19"/>
      <c r="L10" s="19"/>
    </row>
    <row r="11" spans="1:12" ht="31.5" customHeight="1">
      <c r="A11" s="55"/>
      <c r="B11" s="69"/>
      <c r="C11" s="59" t="s">
        <v>108</v>
      </c>
      <c r="D11" s="66" t="s">
        <v>35</v>
      </c>
      <c r="E11" s="81">
        <v>92642.6</v>
      </c>
      <c r="F11" s="81">
        <v>89224.6</v>
      </c>
      <c r="G11" s="81">
        <v>90479.5</v>
      </c>
      <c r="H11" s="18"/>
      <c r="I11" s="18"/>
      <c r="J11" s="18"/>
      <c r="K11" s="19"/>
      <c r="L11" s="19"/>
    </row>
    <row r="12" spans="1:12" ht="30.75">
      <c r="A12" s="55"/>
      <c r="B12" s="69"/>
      <c r="C12" s="59" t="s">
        <v>15</v>
      </c>
      <c r="D12" s="66" t="s">
        <v>156</v>
      </c>
      <c r="E12" s="81">
        <f>1412.1+1495.2+7187.9</f>
        <v>10095.2</v>
      </c>
      <c r="F12" s="81">
        <v>4605.9</v>
      </c>
      <c r="G12" s="81">
        <v>4611.7</v>
      </c>
      <c r="H12" s="20"/>
      <c r="I12" s="21"/>
      <c r="J12" s="20"/>
      <c r="K12" s="20"/>
      <c r="L12" s="20"/>
    </row>
    <row r="13" spans="1:9" ht="29.25" customHeight="1">
      <c r="A13" s="55"/>
      <c r="B13" s="69"/>
      <c r="C13" s="58" t="s">
        <v>109</v>
      </c>
      <c r="D13" s="65" t="s">
        <v>36</v>
      </c>
      <c r="E13" s="74">
        <f>E14+E15+E16+E19+E22+E28+E31+E37+E43+E25+E40+E34</f>
        <v>288884.2</v>
      </c>
      <c r="F13" s="74">
        <f>F14+F15+F16+F19+F22+F28+F31+F37+F43+F25+F40+F34</f>
        <v>278460.3</v>
      </c>
      <c r="G13" s="74">
        <f>G14+G15+G16+G19+G22+G28+G31+G37+G43+G25+G40+G34</f>
        <v>253901.4</v>
      </c>
      <c r="H13" s="10"/>
      <c r="I13" s="22"/>
    </row>
    <row r="14" spans="1:9" ht="108.75" customHeight="1">
      <c r="A14" s="55"/>
      <c r="B14" s="69"/>
      <c r="C14" s="60" t="s">
        <v>110</v>
      </c>
      <c r="D14" s="66" t="s">
        <v>82</v>
      </c>
      <c r="E14" s="81">
        <v>60509.4</v>
      </c>
      <c r="F14" s="81">
        <v>28976.9</v>
      </c>
      <c r="G14" s="81">
        <v>0</v>
      </c>
      <c r="H14" s="10"/>
      <c r="I14" s="22"/>
    </row>
    <row r="15" spans="1:12" ht="78" customHeight="1">
      <c r="A15" s="55"/>
      <c r="B15" s="69"/>
      <c r="C15" s="60" t="s">
        <v>111</v>
      </c>
      <c r="D15" s="66" t="s">
        <v>101</v>
      </c>
      <c r="E15" s="81">
        <v>706.8</v>
      </c>
      <c r="F15" s="81">
        <v>292.7</v>
      </c>
      <c r="G15" s="81">
        <v>0</v>
      </c>
      <c r="H15" s="23"/>
      <c r="I15" s="23"/>
      <c r="J15" s="23"/>
      <c r="K15" s="24"/>
      <c r="L15" s="24"/>
    </row>
    <row r="16" spans="1:12" ht="93.75" customHeight="1">
      <c r="A16" s="55"/>
      <c r="B16" s="69"/>
      <c r="C16" s="57" t="s">
        <v>240</v>
      </c>
      <c r="D16" s="64" t="s">
        <v>241</v>
      </c>
      <c r="E16" s="73">
        <f>E17+E18</f>
        <v>3563.6</v>
      </c>
      <c r="F16" s="73">
        <f>F17+F18</f>
        <v>3512.7</v>
      </c>
      <c r="G16" s="73">
        <f>G17+G18</f>
        <v>3512.7</v>
      </c>
      <c r="H16" s="23"/>
      <c r="I16" s="23"/>
      <c r="J16" s="23"/>
      <c r="K16" s="24"/>
      <c r="L16" s="24"/>
    </row>
    <row r="17" spans="1:12" ht="111" customHeight="1">
      <c r="A17" s="55"/>
      <c r="B17" s="69"/>
      <c r="C17" s="60" t="s">
        <v>238</v>
      </c>
      <c r="D17" s="66" t="s">
        <v>242</v>
      </c>
      <c r="E17" s="81">
        <v>17.9</v>
      </c>
      <c r="F17" s="81">
        <v>17.6</v>
      </c>
      <c r="G17" s="81">
        <v>17.6</v>
      </c>
      <c r="H17" s="23"/>
      <c r="I17" s="23"/>
      <c r="J17" s="23"/>
      <c r="K17" s="24"/>
      <c r="L17" s="24"/>
    </row>
    <row r="18" spans="1:12" ht="94.5" customHeight="1">
      <c r="A18" s="55"/>
      <c r="B18" s="69"/>
      <c r="C18" s="60" t="s">
        <v>239</v>
      </c>
      <c r="D18" s="66" t="s">
        <v>264</v>
      </c>
      <c r="E18" s="81">
        <v>3545.7</v>
      </c>
      <c r="F18" s="81">
        <v>3495.1</v>
      </c>
      <c r="G18" s="81">
        <v>3495.1</v>
      </c>
      <c r="H18" s="23"/>
      <c r="I18" s="23"/>
      <c r="J18" s="23"/>
      <c r="K18" s="24"/>
      <c r="L18" s="24"/>
    </row>
    <row r="19" spans="1:12" ht="63.75" customHeight="1" hidden="1">
      <c r="A19" s="55"/>
      <c r="B19" s="69"/>
      <c r="C19" s="57" t="s">
        <v>85</v>
      </c>
      <c r="D19" s="64" t="s">
        <v>157</v>
      </c>
      <c r="E19" s="73">
        <f>E20+E21</f>
        <v>0</v>
      </c>
      <c r="F19" s="73">
        <f>F20+F21</f>
        <v>0</v>
      </c>
      <c r="G19" s="73">
        <f>G20+G21</f>
        <v>0</v>
      </c>
      <c r="H19" s="25"/>
      <c r="I19" s="26"/>
      <c r="J19" s="27"/>
      <c r="K19" s="27"/>
      <c r="L19" s="27"/>
    </row>
    <row r="20" spans="1:12" ht="92.25" customHeight="1" hidden="1">
      <c r="A20" s="55"/>
      <c r="B20" s="69"/>
      <c r="C20" s="59" t="s">
        <v>179</v>
      </c>
      <c r="D20" s="66" t="s">
        <v>236</v>
      </c>
      <c r="E20" s="81"/>
      <c r="F20" s="81"/>
      <c r="G20" s="81"/>
      <c r="H20" s="25"/>
      <c r="I20" s="26"/>
      <c r="J20" s="27"/>
      <c r="K20" s="27"/>
      <c r="L20" s="27"/>
    </row>
    <row r="21" spans="1:12" ht="78" customHeight="1" hidden="1">
      <c r="A21" s="55"/>
      <c r="B21" s="69"/>
      <c r="C21" s="59" t="s">
        <v>180</v>
      </c>
      <c r="D21" s="66" t="s">
        <v>237</v>
      </c>
      <c r="E21" s="81"/>
      <c r="F21" s="81"/>
      <c r="G21" s="81"/>
      <c r="H21" s="54"/>
      <c r="I21" s="26"/>
      <c r="J21" s="27"/>
      <c r="K21" s="28"/>
      <c r="L21" s="27"/>
    </row>
    <row r="22" spans="1:12" ht="62.25">
      <c r="A22" s="55"/>
      <c r="B22" s="69"/>
      <c r="C22" s="57" t="s">
        <v>112</v>
      </c>
      <c r="D22" s="64" t="s">
        <v>158</v>
      </c>
      <c r="E22" s="73">
        <f>E23+E24</f>
        <v>39310.4</v>
      </c>
      <c r="F22" s="73">
        <f>F23+F24</f>
        <v>39310.4</v>
      </c>
      <c r="G22" s="73">
        <f>G23+G24</f>
        <v>37573.9</v>
      </c>
      <c r="H22" s="25"/>
      <c r="I22" s="26"/>
      <c r="J22" s="27"/>
      <c r="K22" s="28"/>
      <c r="L22" s="27"/>
    </row>
    <row r="23" spans="1:12" ht="108.75">
      <c r="A23" s="55"/>
      <c r="B23" s="69"/>
      <c r="C23" s="60" t="s">
        <v>105</v>
      </c>
      <c r="D23" s="66" t="s">
        <v>102</v>
      </c>
      <c r="E23" s="81">
        <v>1241.4</v>
      </c>
      <c r="F23" s="81">
        <v>1241.4</v>
      </c>
      <c r="G23" s="81">
        <v>782.8</v>
      </c>
      <c r="H23" s="25"/>
      <c r="I23" s="26"/>
      <c r="J23" s="27"/>
      <c r="K23" s="28"/>
      <c r="L23" s="27"/>
    </row>
    <row r="24" spans="1:12" ht="93">
      <c r="A24" s="55"/>
      <c r="B24" s="69"/>
      <c r="C24" s="60" t="s">
        <v>104</v>
      </c>
      <c r="D24" s="66" t="s">
        <v>103</v>
      </c>
      <c r="E24" s="81">
        <v>38069</v>
      </c>
      <c r="F24" s="81">
        <v>38069</v>
      </c>
      <c r="G24" s="81">
        <v>36791.1</v>
      </c>
      <c r="H24" s="25"/>
      <c r="I24" s="26"/>
      <c r="J24" s="27"/>
      <c r="K24" s="28"/>
      <c r="L24" s="27"/>
    </row>
    <row r="25" spans="1:12" ht="62.25">
      <c r="A25" s="55"/>
      <c r="B25" s="69"/>
      <c r="C25" s="62" t="s">
        <v>216</v>
      </c>
      <c r="D25" s="64" t="s">
        <v>217</v>
      </c>
      <c r="E25" s="82">
        <f>E26+E27</f>
        <v>0</v>
      </c>
      <c r="F25" s="82">
        <f>F26+F27</f>
        <v>0</v>
      </c>
      <c r="G25" s="82">
        <f>G26+G27</f>
        <v>0</v>
      </c>
      <c r="H25" s="25"/>
      <c r="I25" s="26"/>
      <c r="J25" s="27"/>
      <c r="K25" s="28"/>
      <c r="L25" s="27"/>
    </row>
    <row r="26" spans="1:12" ht="80.25" customHeight="1">
      <c r="A26" s="55"/>
      <c r="B26" s="69"/>
      <c r="C26" s="60" t="s">
        <v>215</v>
      </c>
      <c r="D26" s="66" t="s">
        <v>218</v>
      </c>
      <c r="E26" s="81">
        <v>0</v>
      </c>
      <c r="F26" s="81">
        <v>0</v>
      </c>
      <c r="G26" s="81">
        <v>0</v>
      </c>
      <c r="H26" s="25"/>
      <c r="I26" s="26"/>
      <c r="J26" s="27"/>
      <c r="K26" s="28"/>
      <c r="L26" s="27"/>
    </row>
    <row r="27" spans="1:12" ht="78">
      <c r="A27" s="55"/>
      <c r="B27" s="69"/>
      <c r="C27" s="60" t="s">
        <v>214</v>
      </c>
      <c r="D27" s="66" t="s">
        <v>219</v>
      </c>
      <c r="E27" s="81">
        <v>0</v>
      </c>
      <c r="F27" s="81">
        <v>0</v>
      </c>
      <c r="G27" s="81">
        <v>0</v>
      </c>
      <c r="H27" s="25"/>
      <c r="I27" s="26"/>
      <c r="J27" s="27"/>
      <c r="K27" s="28"/>
      <c r="L27" s="27"/>
    </row>
    <row r="28" spans="1:12" ht="30.75">
      <c r="A28" s="55"/>
      <c r="B28" s="69"/>
      <c r="C28" s="57" t="s">
        <v>113</v>
      </c>
      <c r="D28" s="64" t="s">
        <v>159</v>
      </c>
      <c r="E28" s="73">
        <f>E29+E30</f>
        <v>2676.8</v>
      </c>
      <c r="F28" s="73">
        <f>F29+F30</f>
        <v>2615</v>
      </c>
      <c r="G28" s="73">
        <f>G29+G30</f>
        <v>2651.9</v>
      </c>
      <c r="H28" s="10"/>
      <c r="I28" s="29"/>
      <c r="L28" s="10"/>
    </row>
    <row r="29" spans="1:12" ht="30.75">
      <c r="A29" s="55"/>
      <c r="B29" s="69"/>
      <c r="C29" s="59" t="s">
        <v>30</v>
      </c>
      <c r="D29" s="66" t="s">
        <v>86</v>
      </c>
      <c r="E29" s="86">
        <f>639.2+616-104.6</f>
        <v>1150.6000000000001</v>
      </c>
      <c r="F29" s="81">
        <f>633.1+463.5</f>
        <v>1096.6</v>
      </c>
      <c r="G29" s="81">
        <f>628.4+469.7</f>
        <v>1098.1</v>
      </c>
      <c r="H29" s="10"/>
      <c r="I29" s="29"/>
      <c r="L29" s="10"/>
    </row>
    <row r="30" spans="1:12" ht="30.75">
      <c r="A30" s="55"/>
      <c r="B30" s="69"/>
      <c r="C30" s="59" t="s">
        <v>30</v>
      </c>
      <c r="D30" s="66" t="s">
        <v>87</v>
      </c>
      <c r="E30" s="86">
        <f>847.8+817.1-138.7</f>
        <v>1526.2</v>
      </c>
      <c r="F30" s="81">
        <f>876.6+641.8</f>
        <v>1518.4</v>
      </c>
      <c r="G30" s="81">
        <f>889.2+664.6</f>
        <v>1553.8000000000002</v>
      </c>
      <c r="H30" s="10"/>
      <c r="I30" s="29"/>
      <c r="L30" s="10"/>
    </row>
    <row r="31" spans="1:12" ht="30.75">
      <c r="A31" s="55"/>
      <c r="B31" s="69"/>
      <c r="C31" s="57" t="s">
        <v>114</v>
      </c>
      <c r="D31" s="64" t="s">
        <v>160</v>
      </c>
      <c r="E31" s="73">
        <f>E32+E33</f>
        <v>374</v>
      </c>
      <c r="F31" s="73">
        <f>F32+F33</f>
        <v>194.6</v>
      </c>
      <c r="G31" s="73">
        <f>G32+G33</f>
        <v>8000</v>
      </c>
      <c r="H31" s="10"/>
      <c r="I31" s="29"/>
      <c r="L31" s="10"/>
    </row>
    <row r="32" spans="1:12" ht="34.5" customHeight="1">
      <c r="A32" s="55"/>
      <c r="B32" s="69"/>
      <c r="C32" s="59" t="s">
        <v>115</v>
      </c>
      <c r="D32" s="66" t="s">
        <v>173</v>
      </c>
      <c r="E32" s="81">
        <v>29.9</v>
      </c>
      <c r="F32" s="81">
        <v>15.6</v>
      </c>
      <c r="G32" s="81">
        <v>480</v>
      </c>
      <c r="H32" s="30"/>
      <c r="I32" s="31"/>
      <c r="J32" s="31"/>
      <c r="K32" s="31"/>
      <c r="L32" s="31"/>
    </row>
    <row r="33" spans="1:12" ht="32.25" customHeight="1">
      <c r="A33" s="55"/>
      <c r="B33" s="69"/>
      <c r="C33" s="59" t="s">
        <v>116</v>
      </c>
      <c r="D33" s="66" t="s">
        <v>174</v>
      </c>
      <c r="E33" s="81">
        <v>344.1</v>
      </c>
      <c r="F33" s="81">
        <v>179</v>
      </c>
      <c r="G33" s="81">
        <v>7520</v>
      </c>
      <c r="H33" s="32"/>
      <c r="I33" s="32"/>
      <c r="J33" s="32"/>
      <c r="K33" s="32"/>
      <c r="L33" s="32"/>
    </row>
    <row r="34" spans="1:12" ht="32.25" customHeight="1">
      <c r="A34" s="55"/>
      <c r="B34" s="69"/>
      <c r="C34" s="57" t="s">
        <v>257</v>
      </c>
      <c r="D34" s="64" t="s">
        <v>256</v>
      </c>
      <c r="E34" s="82">
        <f>E35+E36</f>
        <v>387.5</v>
      </c>
      <c r="F34" s="82">
        <f>F35+F36</f>
        <v>0</v>
      </c>
      <c r="G34" s="82">
        <f>G35+G36</f>
        <v>0</v>
      </c>
      <c r="H34" s="32"/>
      <c r="I34" s="32"/>
      <c r="J34" s="32"/>
      <c r="K34" s="32"/>
      <c r="L34" s="32"/>
    </row>
    <row r="35" spans="1:12" ht="66.75" customHeight="1">
      <c r="A35" s="55"/>
      <c r="B35" s="69"/>
      <c r="C35" s="59" t="s">
        <v>254</v>
      </c>
      <c r="D35" s="66" t="s">
        <v>258</v>
      </c>
      <c r="E35" s="81">
        <v>31</v>
      </c>
      <c r="F35" s="81">
        <v>0</v>
      </c>
      <c r="G35" s="81">
        <v>0</v>
      </c>
      <c r="H35" s="32"/>
      <c r="I35" s="32"/>
      <c r="J35" s="32"/>
      <c r="K35" s="32"/>
      <c r="L35" s="32"/>
    </row>
    <row r="36" spans="1:12" ht="50.25" customHeight="1">
      <c r="A36" s="55"/>
      <c r="B36" s="69"/>
      <c r="C36" s="59" t="s">
        <v>255</v>
      </c>
      <c r="D36" s="66" t="s">
        <v>259</v>
      </c>
      <c r="E36" s="81">
        <v>356.5</v>
      </c>
      <c r="F36" s="81">
        <v>0</v>
      </c>
      <c r="G36" s="81">
        <v>0</v>
      </c>
      <c r="H36" s="32"/>
      <c r="I36" s="32"/>
      <c r="J36" s="32"/>
      <c r="K36" s="32"/>
      <c r="L36" s="32"/>
    </row>
    <row r="37" spans="1:10" ht="30.75">
      <c r="A37" s="55"/>
      <c r="B37" s="69"/>
      <c r="C37" s="57" t="s">
        <v>117</v>
      </c>
      <c r="D37" s="64" t="s">
        <v>161</v>
      </c>
      <c r="E37" s="73">
        <f>E38+E39</f>
        <v>21500.9</v>
      </c>
      <c r="F37" s="73">
        <f>F38+F39</f>
        <v>22222.2</v>
      </c>
      <c r="G37" s="73">
        <f>G38+G39</f>
        <v>0</v>
      </c>
      <c r="H37" s="33"/>
      <c r="I37" s="29"/>
      <c r="J37" s="33"/>
    </row>
    <row r="38" spans="1:9" ht="61.5" customHeight="1">
      <c r="A38" s="55"/>
      <c r="B38" s="69"/>
      <c r="C38" s="59" t="s">
        <v>118</v>
      </c>
      <c r="D38" s="66" t="s">
        <v>88</v>
      </c>
      <c r="E38" s="81">
        <v>215</v>
      </c>
      <c r="F38" s="81">
        <v>222.2</v>
      </c>
      <c r="G38" s="81">
        <v>0</v>
      </c>
      <c r="H38" s="10"/>
      <c r="I38" s="29"/>
    </row>
    <row r="39" spans="1:9" ht="62.25">
      <c r="A39" s="55"/>
      <c r="B39" s="69"/>
      <c r="C39" s="59" t="s">
        <v>118</v>
      </c>
      <c r="D39" s="66" t="s">
        <v>89</v>
      </c>
      <c r="E39" s="81">
        <v>21285.9</v>
      </c>
      <c r="F39" s="81">
        <v>22000</v>
      </c>
      <c r="G39" s="81">
        <v>0</v>
      </c>
      <c r="H39" s="10"/>
      <c r="I39" s="29"/>
    </row>
    <row r="40" spans="1:9" ht="15" hidden="1">
      <c r="A40" s="55"/>
      <c r="B40" s="69"/>
      <c r="C40" s="57" t="s">
        <v>227</v>
      </c>
      <c r="D40" s="64" t="s">
        <v>228</v>
      </c>
      <c r="E40" s="82"/>
      <c r="F40" s="82"/>
      <c r="G40" s="82"/>
      <c r="H40" s="10"/>
      <c r="I40" s="29"/>
    </row>
    <row r="41" spans="1:9" ht="15" hidden="1">
      <c r="A41" s="55"/>
      <c r="B41" s="69"/>
      <c r="C41" s="59" t="s">
        <v>227</v>
      </c>
      <c r="D41" s="66" t="s">
        <v>229</v>
      </c>
      <c r="E41" s="81"/>
      <c r="F41" s="81"/>
      <c r="G41" s="81"/>
      <c r="H41" s="10"/>
      <c r="I41" s="29"/>
    </row>
    <row r="42" spans="1:9" ht="15" hidden="1">
      <c r="A42" s="55"/>
      <c r="B42" s="69"/>
      <c r="C42" s="59" t="s">
        <v>227</v>
      </c>
      <c r="D42" s="66" t="s">
        <v>230</v>
      </c>
      <c r="E42" s="81"/>
      <c r="F42" s="81"/>
      <c r="G42" s="81"/>
      <c r="H42" s="10"/>
      <c r="I42" s="29"/>
    </row>
    <row r="43" spans="1:9" ht="24.75" customHeight="1">
      <c r="A43" s="55"/>
      <c r="B43" s="69"/>
      <c r="C43" s="57" t="s">
        <v>9</v>
      </c>
      <c r="D43" s="64" t="s">
        <v>37</v>
      </c>
      <c r="E43" s="73">
        <f>E44</f>
        <v>159854.8</v>
      </c>
      <c r="F43" s="73">
        <f>F44</f>
        <v>181335.8</v>
      </c>
      <c r="G43" s="73">
        <f>G44</f>
        <v>202162.9</v>
      </c>
      <c r="H43" s="10"/>
      <c r="I43" s="34"/>
    </row>
    <row r="44" spans="1:9" ht="23.25" customHeight="1">
      <c r="A44" s="55"/>
      <c r="B44" s="69"/>
      <c r="C44" s="57" t="s">
        <v>10</v>
      </c>
      <c r="D44" s="64" t="s">
        <v>162</v>
      </c>
      <c r="E44" s="73">
        <f>SUM(E45:E55)</f>
        <v>159854.8</v>
      </c>
      <c r="F44" s="73">
        <f>SUM(F45:F55)</f>
        <v>181335.8</v>
      </c>
      <c r="G44" s="73">
        <f>SUM(G45:G55)</f>
        <v>202162.9</v>
      </c>
      <c r="H44" s="10"/>
      <c r="I44" s="34"/>
    </row>
    <row r="45" spans="1:10" ht="36.75" customHeight="1">
      <c r="A45" s="55"/>
      <c r="B45" s="69"/>
      <c r="C45" s="59" t="s">
        <v>31</v>
      </c>
      <c r="D45" s="66" t="s">
        <v>90</v>
      </c>
      <c r="E45" s="81">
        <v>500</v>
      </c>
      <c r="F45" s="81">
        <v>0</v>
      </c>
      <c r="G45" s="81">
        <v>0</v>
      </c>
      <c r="H45" s="35"/>
      <c r="I45" s="34"/>
      <c r="J45" s="34"/>
    </row>
    <row r="46" spans="1:10" ht="90.75" customHeight="1">
      <c r="A46" s="55"/>
      <c r="B46" s="69"/>
      <c r="C46" s="60" t="s">
        <v>32</v>
      </c>
      <c r="D46" s="66" t="s">
        <v>38</v>
      </c>
      <c r="E46" s="81">
        <v>17852.8</v>
      </c>
      <c r="F46" s="81">
        <v>20264.5</v>
      </c>
      <c r="G46" s="81">
        <v>21027.8</v>
      </c>
      <c r="H46" s="35"/>
      <c r="I46" s="34"/>
      <c r="J46" s="35"/>
    </row>
    <row r="47" spans="1:9" ht="78">
      <c r="A47" s="55"/>
      <c r="B47" s="69"/>
      <c r="C47" s="60" t="s">
        <v>119</v>
      </c>
      <c r="D47" s="66" t="s">
        <v>39</v>
      </c>
      <c r="E47" s="81">
        <v>20324</v>
      </c>
      <c r="F47" s="81">
        <v>23078.2</v>
      </c>
      <c r="G47" s="81">
        <v>23933.2</v>
      </c>
      <c r="H47" s="10"/>
      <c r="I47" s="36"/>
    </row>
    <row r="48" spans="1:12" ht="47.25" customHeight="1">
      <c r="A48" s="55"/>
      <c r="B48" s="69"/>
      <c r="C48" s="59" t="s">
        <v>120</v>
      </c>
      <c r="D48" s="66" t="s">
        <v>163</v>
      </c>
      <c r="E48" s="81">
        <v>334.2</v>
      </c>
      <c r="F48" s="81">
        <v>334.2</v>
      </c>
      <c r="G48" s="81">
        <v>334.2</v>
      </c>
      <c r="H48" s="23"/>
      <c r="I48" s="23"/>
      <c r="J48" s="23"/>
      <c r="K48" s="23"/>
      <c r="L48" s="23"/>
    </row>
    <row r="49" spans="1:12" ht="47.25" customHeight="1">
      <c r="A49" s="55"/>
      <c r="B49" s="69"/>
      <c r="C49" s="59" t="s">
        <v>265</v>
      </c>
      <c r="D49" s="66" t="s">
        <v>266</v>
      </c>
      <c r="E49" s="81">
        <v>16771.7</v>
      </c>
      <c r="F49" s="81">
        <v>0</v>
      </c>
      <c r="G49" s="81">
        <v>0</v>
      </c>
      <c r="H49" s="23"/>
      <c r="I49" s="23"/>
      <c r="J49" s="23"/>
      <c r="K49" s="23"/>
      <c r="L49" s="23"/>
    </row>
    <row r="50" spans="1:9" ht="46.5">
      <c r="A50" s="55"/>
      <c r="B50" s="69"/>
      <c r="C50" s="59" t="s">
        <v>19</v>
      </c>
      <c r="D50" s="66" t="s">
        <v>40</v>
      </c>
      <c r="E50" s="81">
        <v>39454.9</v>
      </c>
      <c r="F50" s="81">
        <v>43041.7</v>
      </c>
      <c r="G50" s="81">
        <v>43041.7</v>
      </c>
      <c r="H50" s="10"/>
      <c r="I50" s="37"/>
    </row>
    <row r="51" spans="1:9" ht="36" customHeight="1" hidden="1">
      <c r="A51" s="55"/>
      <c r="B51" s="69"/>
      <c r="C51" s="59" t="s">
        <v>202</v>
      </c>
      <c r="D51" s="66" t="s">
        <v>201</v>
      </c>
      <c r="E51" s="81"/>
      <c r="F51" s="81"/>
      <c r="G51" s="81"/>
      <c r="H51" s="10"/>
      <c r="I51" s="37"/>
    </row>
    <row r="52" spans="1:9" ht="109.5" customHeight="1">
      <c r="A52" s="55"/>
      <c r="B52" s="69"/>
      <c r="C52" s="59" t="s">
        <v>200</v>
      </c>
      <c r="D52" s="66" t="s">
        <v>199</v>
      </c>
      <c r="E52" s="81">
        <v>14617.2</v>
      </c>
      <c r="F52" s="81">
        <v>14617.2</v>
      </c>
      <c r="G52" s="81">
        <v>13826</v>
      </c>
      <c r="H52" s="10"/>
      <c r="I52" s="37"/>
    </row>
    <row r="53" spans="1:9" ht="61.5" customHeight="1">
      <c r="A53" s="55"/>
      <c r="B53" s="69"/>
      <c r="C53" s="59" t="s">
        <v>177</v>
      </c>
      <c r="D53" s="66" t="s">
        <v>91</v>
      </c>
      <c r="E53" s="81">
        <v>0</v>
      </c>
      <c r="F53" s="81">
        <v>20000</v>
      </c>
      <c r="G53" s="81">
        <v>20000</v>
      </c>
      <c r="H53" s="10"/>
      <c r="I53" s="38"/>
    </row>
    <row r="54" spans="1:9" ht="78.75" customHeight="1">
      <c r="A54" s="55"/>
      <c r="B54" s="69"/>
      <c r="C54" s="60" t="s">
        <v>16</v>
      </c>
      <c r="D54" s="66" t="s">
        <v>81</v>
      </c>
      <c r="E54" s="86">
        <v>50000</v>
      </c>
      <c r="F54" s="81">
        <v>60000</v>
      </c>
      <c r="G54" s="81">
        <v>80000</v>
      </c>
      <c r="H54" s="10"/>
      <c r="I54" s="39"/>
    </row>
    <row r="55" spans="1:9" ht="52.5" customHeight="1">
      <c r="A55" s="55"/>
      <c r="B55" s="69"/>
      <c r="C55" s="60" t="s">
        <v>213</v>
      </c>
      <c r="D55" s="66" t="s">
        <v>212</v>
      </c>
      <c r="E55" s="81">
        <v>0</v>
      </c>
      <c r="F55" s="81">
        <v>0</v>
      </c>
      <c r="G55" s="81">
        <v>0</v>
      </c>
      <c r="H55" s="10"/>
      <c r="I55" s="39"/>
    </row>
    <row r="56" spans="1:9" ht="30.75">
      <c r="A56" s="55"/>
      <c r="B56" s="69"/>
      <c r="C56" s="58" t="s">
        <v>121</v>
      </c>
      <c r="D56" s="65" t="s">
        <v>41</v>
      </c>
      <c r="E56" s="74">
        <f>E57+E58+E106+E110+E113+E115+E117+E119+E122</f>
        <v>1254025.6999999997</v>
      </c>
      <c r="F56" s="74">
        <f>F57+F58+F106+F110+F113+F115+F117+F119+F122</f>
        <v>1252529.5000000002</v>
      </c>
      <c r="G56" s="74">
        <f>G57+G58+G106+G110+G113+G115+G117+G119+G122</f>
        <v>1282632.4000000004</v>
      </c>
      <c r="H56" s="10"/>
      <c r="I56" s="37"/>
    </row>
    <row r="57" spans="1:9" ht="63" customHeight="1">
      <c r="A57" s="55"/>
      <c r="B57" s="69"/>
      <c r="C57" s="59" t="s">
        <v>122</v>
      </c>
      <c r="D57" s="66" t="s">
        <v>42</v>
      </c>
      <c r="E57" s="81">
        <v>54873.8</v>
      </c>
      <c r="F57" s="81">
        <v>69503.6</v>
      </c>
      <c r="G57" s="81">
        <v>73942.2</v>
      </c>
      <c r="H57" s="10"/>
      <c r="I57" s="37"/>
    </row>
    <row r="58" spans="1:9" ht="36" customHeight="1">
      <c r="A58" s="55"/>
      <c r="B58" s="69"/>
      <c r="C58" s="61" t="s">
        <v>12</v>
      </c>
      <c r="D58" s="67" t="s">
        <v>99</v>
      </c>
      <c r="E58" s="76">
        <f>E59</f>
        <v>1063424.3999999997</v>
      </c>
      <c r="F58" s="76">
        <f>F59</f>
        <v>1093697.8</v>
      </c>
      <c r="G58" s="76">
        <f>G59</f>
        <v>1125088.5000000002</v>
      </c>
      <c r="H58" s="10"/>
      <c r="I58" s="37"/>
    </row>
    <row r="59" spans="1:9" ht="30.75">
      <c r="A59" s="55"/>
      <c r="B59" s="69"/>
      <c r="C59" s="57" t="s">
        <v>123</v>
      </c>
      <c r="D59" s="64" t="s">
        <v>164</v>
      </c>
      <c r="E59" s="73">
        <f>SUM(E60:E105)</f>
        <v>1063424.3999999997</v>
      </c>
      <c r="F59" s="73">
        <f>SUM(F60:F105)</f>
        <v>1093697.8</v>
      </c>
      <c r="G59" s="73">
        <f>SUM(G60:G105)</f>
        <v>1125088.5000000002</v>
      </c>
      <c r="H59" s="10"/>
      <c r="I59" s="39"/>
    </row>
    <row r="60" spans="1:10" ht="90.75" customHeight="1">
      <c r="A60" s="55"/>
      <c r="B60" s="69"/>
      <c r="C60" s="60" t="s">
        <v>20</v>
      </c>
      <c r="D60" s="66" t="s">
        <v>43</v>
      </c>
      <c r="E60" s="81">
        <v>6.1</v>
      </c>
      <c r="F60" s="81">
        <v>6</v>
      </c>
      <c r="G60" s="81">
        <v>5.5</v>
      </c>
      <c r="H60" s="39"/>
      <c r="I60" s="39"/>
      <c r="J60" s="39"/>
    </row>
    <row r="61" spans="1:10" ht="62.25">
      <c r="A61" s="55"/>
      <c r="B61" s="69"/>
      <c r="C61" s="59" t="s">
        <v>21</v>
      </c>
      <c r="D61" s="66" t="s">
        <v>44</v>
      </c>
      <c r="E61" s="81">
        <f>6183.2-600.7</f>
        <v>5582.5</v>
      </c>
      <c r="F61" s="81">
        <v>6762</v>
      </c>
      <c r="G61" s="81">
        <v>6745.4</v>
      </c>
      <c r="H61" s="39"/>
      <c r="I61" s="39"/>
      <c r="J61" s="39"/>
    </row>
    <row r="62" spans="1:10" ht="61.5" customHeight="1">
      <c r="A62" s="55"/>
      <c r="B62" s="69"/>
      <c r="C62" s="59" t="s">
        <v>198</v>
      </c>
      <c r="D62" s="66" t="s">
        <v>45</v>
      </c>
      <c r="E62" s="81">
        <v>36015.7</v>
      </c>
      <c r="F62" s="81">
        <v>44431.5</v>
      </c>
      <c r="G62" s="81">
        <v>45475.5</v>
      </c>
      <c r="H62" s="39"/>
      <c r="I62" s="39"/>
      <c r="J62" s="39"/>
    </row>
    <row r="63" spans="1:9" ht="78">
      <c r="A63" s="55"/>
      <c r="B63" s="69"/>
      <c r="C63" s="60" t="s">
        <v>124</v>
      </c>
      <c r="D63" s="66" t="s">
        <v>46</v>
      </c>
      <c r="E63" s="81">
        <v>62.5</v>
      </c>
      <c r="F63" s="81">
        <v>31.3</v>
      </c>
      <c r="G63" s="81">
        <v>31.3</v>
      </c>
      <c r="H63" s="10"/>
      <c r="I63" s="37"/>
    </row>
    <row r="64" spans="1:9" ht="45.75" customHeight="1">
      <c r="A64" s="55"/>
      <c r="B64" s="69"/>
      <c r="C64" s="59" t="s">
        <v>13</v>
      </c>
      <c r="D64" s="66" t="s">
        <v>47</v>
      </c>
      <c r="E64" s="81">
        <v>634.2</v>
      </c>
      <c r="F64" s="81">
        <v>664.6</v>
      </c>
      <c r="G64" s="81">
        <v>689.6</v>
      </c>
      <c r="H64" s="10"/>
      <c r="I64" s="37"/>
    </row>
    <row r="65" spans="1:9" ht="47.25" customHeight="1">
      <c r="A65" s="55"/>
      <c r="B65" s="69"/>
      <c r="C65" s="59" t="s">
        <v>125</v>
      </c>
      <c r="D65" s="66" t="s">
        <v>48</v>
      </c>
      <c r="E65" s="81">
        <v>140.5</v>
      </c>
      <c r="F65" s="81">
        <v>140.5</v>
      </c>
      <c r="G65" s="81">
        <v>140.5</v>
      </c>
      <c r="H65" s="10"/>
      <c r="I65" s="37"/>
    </row>
    <row r="66" spans="1:9" ht="47.25" customHeight="1">
      <c r="A66" s="55"/>
      <c r="B66" s="69"/>
      <c r="C66" s="59" t="s">
        <v>182</v>
      </c>
      <c r="D66" s="66" t="s">
        <v>181</v>
      </c>
      <c r="E66" s="81">
        <v>19510.8</v>
      </c>
      <c r="F66" s="81">
        <v>19510.8</v>
      </c>
      <c r="G66" s="81">
        <v>19510.8</v>
      </c>
      <c r="H66" s="10"/>
      <c r="I66" s="37"/>
    </row>
    <row r="67" spans="1:9" ht="48" customHeight="1">
      <c r="A67" s="55"/>
      <c r="B67" s="69"/>
      <c r="C67" s="59" t="s">
        <v>126</v>
      </c>
      <c r="D67" s="66" t="s">
        <v>49</v>
      </c>
      <c r="E67" s="86">
        <f>172.7+78.1</f>
        <v>250.79999999999998</v>
      </c>
      <c r="F67" s="81">
        <v>172.7</v>
      </c>
      <c r="G67" s="81">
        <v>172.7</v>
      </c>
      <c r="H67" s="10"/>
      <c r="I67" s="39"/>
    </row>
    <row r="68" spans="1:9" ht="61.5" customHeight="1">
      <c r="A68" s="55"/>
      <c r="B68" s="69"/>
      <c r="C68" s="59" t="s">
        <v>187</v>
      </c>
      <c r="D68" s="66" t="s">
        <v>189</v>
      </c>
      <c r="E68" s="86">
        <f>399.6-0.4</f>
        <v>399.20000000000005</v>
      </c>
      <c r="F68" s="81">
        <f>420.1-1.3</f>
        <v>418.8</v>
      </c>
      <c r="G68" s="81">
        <f>436.1-1.3</f>
        <v>434.8</v>
      </c>
      <c r="H68" s="10"/>
      <c r="I68" s="39"/>
    </row>
    <row r="69" spans="1:9" ht="108" customHeight="1">
      <c r="A69" s="55"/>
      <c r="B69" s="69"/>
      <c r="C69" s="59" t="s">
        <v>188</v>
      </c>
      <c r="D69" s="66" t="s">
        <v>190</v>
      </c>
      <c r="E69" s="86">
        <f>525.4-16.1</f>
        <v>509.29999999999995</v>
      </c>
      <c r="F69" s="81">
        <v>524.8</v>
      </c>
      <c r="G69" s="81">
        <v>516</v>
      </c>
      <c r="H69" s="10"/>
      <c r="I69" s="39"/>
    </row>
    <row r="70" spans="1:9" ht="63.75" customHeight="1">
      <c r="A70" s="55"/>
      <c r="B70" s="69"/>
      <c r="C70" s="59" t="s">
        <v>127</v>
      </c>
      <c r="D70" s="66" t="s">
        <v>50</v>
      </c>
      <c r="E70" s="81">
        <v>358758.9</v>
      </c>
      <c r="F70" s="81">
        <v>396829.6</v>
      </c>
      <c r="G70" s="81">
        <v>410450.9</v>
      </c>
      <c r="H70" s="10"/>
      <c r="I70" s="37"/>
    </row>
    <row r="71" spans="1:9" ht="65.25" customHeight="1">
      <c r="A71" s="55"/>
      <c r="B71" s="69"/>
      <c r="C71" s="59" t="s">
        <v>128</v>
      </c>
      <c r="D71" s="66" t="s">
        <v>51</v>
      </c>
      <c r="E71" s="81">
        <v>58.3</v>
      </c>
      <c r="F71" s="81">
        <v>64.6</v>
      </c>
      <c r="G71" s="81">
        <v>66.8</v>
      </c>
      <c r="H71" s="10"/>
      <c r="I71" s="37"/>
    </row>
    <row r="72" spans="1:9" ht="78">
      <c r="A72" s="55"/>
      <c r="B72" s="69"/>
      <c r="C72" s="60" t="s">
        <v>129</v>
      </c>
      <c r="D72" s="66" t="s">
        <v>52</v>
      </c>
      <c r="E72" s="81">
        <v>7003.5</v>
      </c>
      <c r="F72" s="81">
        <v>7003.5</v>
      </c>
      <c r="G72" s="81">
        <v>7003.5</v>
      </c>
      <c r="H72" s="10"/>
      <c r="I72" s="37"/>
    </row>
    <row r="73" spans="1:9" ht="93">
      <c r="A73" s="55"/>
      <c r="B73" s="69"/>
      <c r="C73" s="60" t="s">
        <v>22</v>
      </c>
      <c r="D73" s="66" t="s">
        <v>53</v>
      </c>
      <c r="E73" s="81">
        <f>38328-1000</f>
        <v>37328</v>
      </c>
      <c r="F73" s="81">
        <v>37188.2</v>
      </c>
      <c r="G73" s="81">
        <v>34629.8</v>
      </c>
      <c r="H73" s="10"/>
      <c r="I73" s="37"/>
    </row>
    <row r="74" spans="1:9" ht="61.5" customHeight="1">
      <c r="A74" s="55"/>
      <c r="B74" s="69"/>
      <c r="C74" s="59" t="s">
        <v>23</v>
      </c>
      <c r="D74" s="66" t="s">
        <v>54</v>
      </c>
      <c r="E74" s="81">
        <v>400.5</v>
      </c>
      <c r="F74" s="81">
        <v>429.5</v>
      </c>
      <c r="G74" s="81">
        <v>438.9</v>
      </c>
      <c r="H74" s="10"/>
      <c r="I74" s="37"/>
    </row>
    <row r="75" spans="1:9" ht="63" customHeight="1">
      <c r="A75" s="55"/>
      <c r="B75" s="69"/>
      <c r="C75" s="59" t="s">
        <v>95</v>
      </c>
      <c r="D75" s="66" t="s">
        <v>94</v>
      </c>
      <c r="E75" s="81">
        <f>5000.3+2400.1</f>
        <v>7400.4</v>
      </c>
      <c r="F75" s="81">
        <v>0</v>
      </c>
      <c r="G75" s="81">
        <v>0</v>
      </c>
      <c r="H75" s="10"/>
      <c r="I75" s="37"/>
    </row>
    <row r="76" spans="1:9" ht="91.5" customHeight="1">
      <c r="A76" s="55"/>
      <c r="B76" s="69"/>
      <c r="C76" s="60" t="s">
        <v>196</v>
      </c>
      <c r="D76" s="66" t="s">
        <v>55</v>
      </c>
      <c r="E76" s="81">
        <v>2776.8</v>
      </c>
      <c r="F76" s="81">
        <v>2776.8</v>
      </c>
      <c r="G76" s="81">
        <v>2776.8</v>
      </c>
      <c r="H76" s="10"/>
      <c r="I76" s="37"/>
    </row>
    <row r="77" spans="1:9" ht="99" customHeight="1">
      <c r="A77" s="55"/>
      <c r="B77" s="69"/>
      <c r="C77" s="60" t="s">
        <v>197</v>
      </c>
      <c r="D77" s="66" t="s">
        <v>56</v>
      </c>
      <c r="E77" s="81">
        <v>120</v>
      </c>
      <c r="F77" s="81">
        <v>120</v>
      </c>
      <c r="G77" s="81">
        <v>120</v>
      </c>
      <c r="H77" s="10"/>
      <c r="I77" s="37"/>
    </row>
    <row r="78" spans="1:9" ht="46.5" customHeight="1">
      <c r="A78" s="55"/>
      <c r="B78" s="69"/>
      <c r="C78" s="59" t="s">
        <v>0</v>
      </c>
      <c r="D78" s="66" t="s">
        <v>57</v>
      </c>
      <c r="E78" s="81">
        <v>642.6</v>
      </c>
      <c r="F78" s="81">
        <v>673.4</v>
      </c>
      <c r="G78" s="81">
        <v>698.7</v>
      </c>
      <c r="H78" s="10"/>
      <c r="I78" s="39"/>
    </row>
    <row r="79" spans="1:9" ht="62.25">
      <c r="A79" s="55"/>
      <c r="B79" s="69"/>
      <c r="C79" s="59" t="s">
        <v>1</v>
      </c>
      <c r="D79" s="66" t="s">
        <v>58</v>
      </c>
      <c r="E79" s="86">
        <f>1363.8+99.7</f>
        <v>1463.5</v>
      </c>
      <c r="F79" s="81">
        <f>1444.2+100.3</f>
        <v>1544.5</v>
      </c>
      <c r="G79" s="81">
        <f>1498.5+104.4</f>
        <v>1602.9</v>
      </c>
      <c r="H79" s="10"/>
      <c r="I79" s="39"/>
    </row>
    <row r="80" spans="1:9" ht="93">
      <c r="A80" s="55"/>
      <c r="B80" s="69"/>
      <c r="C80" s="60" t="s">
        <v>130</v>
      </c>
      <c r="D80" s="66" t="s">
        <v>59</v>
      </c>
      <c r="E80" s="81">
        <f>84738.9-1633.2</f>
        <v>83105.7</v>
      </c>
      <c r="F80" s="81">
        <v>102992.5</v>
      </c>
      <c r="G80" s="81">
        <v>105157</v>
      </c>
      <c r="H80" s="10"/>
      <c r="I80" s="39"/>
    </row>
    <row r="81" spans="1:9" ht="108.75">
      <c r="A81" s="55"/>
      <c r="B81" s="69"/>
      <c r="C81" s="60" t="s">
        <v>131</v>
      </c>
      <c r="D81" s="66" t="s">
        <v>60</v>
      </c>
      <c r="E81" s="81">
        <v>277.2</v>
      </c>
      <c r="F81" s="81">
        <v>277.1</v>
      </c>
      <c r="G81" s="81">
        <v>284.2</v>
      </c>
      <c r="H81" s="10"/>
      <c r="I81" s="39"/>
    </row>
    <row r="82" spans="1:9" ht="93">
      <c r="A82" s="55"/>
      <c r="B82" s="69"/>
      <c r="C82" s="60" t="s">
        <v>132</v>
      </c>
      <c r="D82" s="66" t="s">
        <v>61</v>
      </c>
      <c r="E82" s="81">
        <v>96.1</v>
      </c>
      <c r="F82" s="81">
        <v>96.1</v>
      </c>
      <c r="G82" s="81">
        <v>96.1</v>
      </c>
      <c r="H82" s="10"/>
      <c r="I82" s="39"/>
    </row>
    <row r="83" spans="1:9" ht="123.75" customHeight="1">
      <c r="A83" s="55"/>
      <c r="B83" s="69"/>
      <c r="C83" s="60" t="s">
        <v>133</v>
      </c>
      <c r="D83" s="66" t="s">
        <v>62</v>
      </c>
      <c r="E83" s="81">
        <v>57098.4</v>
      </c>
      <c r="F83" s="81">
        <v>64757.5</v>
      </c>
      <c r="G83" s="81">
        <v>67250.3</v>
      </c>
      <c r="H83" s="10"/>
      <c r="I83" s="39"/>
    </row>
    <row r="84" spans="1:9" ht="60" customHeight="1">
      <c r="A84" s="55"/>
      <c r="B84" s="69"/>
      <c r="C84" s="59" t="s">
        <v>134</v>
      </c>
      <c r="D84" s="66" t="s">
        <v>63</v>
      </c>
      <c r="E84" s="81">
        <v>1108.7</v>
      </c>
      <c r="F84" s="81">
        <v>1181.5</v>
      </c>
      <c r="G84" s="81">
        <v>1230.6</v>
      </c>
      <c r="H84" s="10"/>
      <c r="I84" s="39"/>
    </row>
    <row r="85" spans="1:9" ht="62.25">
      <c r="A85" s="55"/>
      <c r="B85" s="69"/>
      <c r="C85" s="59" t="s">
        <v>24</v>
      </c>
      <c r="D85" s="66" t="s">
        <v>165</v>
      </c>
      <c r="E85" s="81">
        <v>1268.6</v>
      </c>
      <c r="F85" s="81">
        <v>1329.2</v>
      </c>
      <c r="G85" s="81">
        <v>1379.3</v>
      </c>
      <c r="H85" s="10"/>
      <c r="I85" s="39"/>
    </row>
    <row r="86" spans="1:9" ht="79.5" customHeight="1">
      <c r="A86" s="55"/>
      <c r="B86" s="69"/>
      <c r="C86" s="60" t="s">
        <v>25</v>
      </c>
      <c r="D86" s="66" t="s">
        <v>64</v>
      </c>
      <c r="E86" s="81">
        <v>73.9</v>
      </c>
      <c r="F86" s="81">
        <v>73.9</v>
      </c>
      <c r="G86" s="81">
        <v>73.9</v>
      </c>
      <c r="H86" s="10"/>
      <c r="I86" s="39"/>
    </row>
    <row r="87" spans="1:9" ht="78" customHeight="1">
      <c r="A87" s="55"/>
      <c r="B87" s="69"/>
      <c r="C87" s="59" t="s">
        <v>33</v>
      </c>
      <c r="D87" s="66" t="s">
        <v>65</v>
      </c>
      <c r="E87" s="81">
        <v>2179.1</v>
      </c>
      <c r="F87" s="81">
        <v>2215.8</v>
      </c>
      <c r="G87" s="81">
        <v>2214</v>
      </c>
      <c r="H87" s="10"/>
      <c r="I87" s="39"/>
    </row>
    <row r="88" spans="1:9" ht="63" customHeight="1">
      <c r="A88" s="55"/>
      <c r="B88" s="69"/>
      <c r="C88" s="59" t="s">
        <v>5</v>
      </c>
      <c r="D88" s="66" t="s">
        <v>96</v>
      </c>
      <c r="E88" s="81">
        <v>13084.5</v>
      </c>
      <c r="F88" s="81">
        <v>13767.2</v>
      </c>
      <c r="G88" s="81">
        <v>14340.5</v>
      </c>
      <c r="H88" s="10"/>
      <c r="I88" s="39"/>
    </row>
    <row r="89" spans="1:9" ht="93">
      <c r="A89" s="55"/>
      <c r="B89" s="69"/>
      <c r="C89" s="60" t="s">
        <v>135</v>
      </c>
      <c r="D89" s="66" t="s">
        <v>97</v>
      </c>
      <c r="E89" s="81">
        <v>774.7</v>
      </c>
      <c r="F89" s="81">
        <v>774.7</v>
      </c>
      <c r="G89" s="81">
        <v>774.7</v>
      </c>
      <c r="H89" s="10"/>
      <c r="I89" s="39"/>
    </row>
    <row r="90" spans="1:9" ht="93">
      <c r="A90" s="55"/>
      <c r="B90" s="69"/>
      <c r="C90" s="60" t="s">
        <v>135</v>
      </c>
      <c r="D90" s="66" t="s">
        <v>97</v>
      </c>
      <c r="E90" s="81">
        <v>93.8</v>
      </c>
      <c r="F90" s="81">
        <v>93.8</v>
      </c>
      <c r="G90" s="81">
        <v>93.8</v>
      </c>
      <c r="H90" s="10"/>
      <c r="I90" s="39"/>
    </row>
    <row r="91" spans="1:9" ht="76.5" customHeight="1">
      <c r="A91" s="55"/>
      <c r="B91" s="69"/>
      <c r="C91" s="60" t="s">
        <v>135</v>
      </c>
      <c r="D91" s="66" t="s">
        <v>97</v>
      </c>
      <c r="E91" s="81">
        <v>638</v>
      </c>
      <c r="F91" s="81">
        <v>638</v>
      </c>
      <c r="G91" s="81">
        <v>638</v>
      </c>
      <c r="H91" s="10"/>
      <c r="I91" s="39"/>
    </row>
    <row r="92" spans="1:12" ht="45" customHeight="1">
      <c r="A92" s="55"/>
      <c r="B92" s="70"/>
      <c r="C92" s="59" t="s">
        <v>2</v>
      </c>
      <c r="D92" s="66" t="s">
        <v>98</v>
      </c>
      <c r="E92" s="81">
        <v>4593.4</v>
      </c>
      <c r="F92" s="81">
        <v>5579.4</v>
      </c>
      <c r="G92" s="81">
        <v>5907.6</v>
      </c>
      <c r="H92" s="40"/>
      <c r="I92" s="41"/>
      <c r="J92" s="40"/>
      <c r="K92" s="40"/>
      <c r="L92" s="40"/>
    </row>
    <row r="93" spans="1:9" ht="60.75" customHeight="1">
      <c r="A93" s="55"/>
      <c r="B93" s="70"/>
      <c r="C93" s="59" t="s">
        <v>136</v>
      </c>
      <c r="D93" s="66" t="s">
        <v>66</v>
      </c>
      <c r="E93" s="81">
        <f>1000.2+500.1</f>
        <v>1500.3000000000002</v>
      </c>
      <c r="F93" s="81">
        <v>3501.4</v>
      </c>
      <c r="G93" s="81">
        <v>3501.4</v>
      </c>
      <c r="H93" s="10"/>
      <c r="I93" s="39"/>
    </row>
    <row r="94" spans="1:9" ht="45" customHeight="1">
      <c r="A94" s="55"/>
      <c r="B94" s="69"/>
      <c r="C94" s="59" t="s">
        <v>26</v>
      </c>
      <c r="D94" s="66" t="s">
        <v>67</v>
      </c>
      <c r="E94" s="86">
        <f>240.4-1.1+109.1</f>
        <v>348.4</v>
      </c>
      <c r="F94" s="81">
        <f>240.4-1.1</f>
        <v>239.3</v>
      </c>
      <c r="G94" s="81">
        <f>240.4-1.1</f>
        <v>239.3</v>
      </c>
      <c r="H94" s="10"/>
      <c r="I94" s="39"/>
    </row>
    <row r="95" spans="1:9" ht="146.25" customHeight="1">
      <c r="A95" s="55"/>
      <c r="B95" s="69"/>
      <c r="C95" s="59" t="s">
        <v>192</v>
      </c>
      <c r="D95" s="66" t="s">
        <v>191</v>
      </c>
      <c r="E95" s="81">
        <v>80</v>
      </c>
      <c r="F95" s="81">
        <v>80</v>
      </c>
      <c r="G95" s="81">
        <v>80</v>
      </c>
      <c r="H95" s="10"/>
      <c r="I95" s="39"/>
    </row>
    <row r="96" spans="1:12" ht="61.5" customHeight="1">
      <c r="A96" s="55"/>
      <c r="B96" s="69"/>
      <c r="C96" s="59" t="s">
        <v>27</v>
      </c>
      <c r="D96" s="66" t="s">
        <v>166</v>
      </c>
      <c r="E96" s="81">
        <v>324168.6</v>
      </c>
      <c r="F96" s="81">
        <v>369225.4</v>
      </c>
      <c r="G96" s="81">
        <v>383409</v>
      </c>
      <c r="H96" s="10"/>
      <c r="I96" s="39"/>
      <c r="K96" s="42"/>
      <c r="L96" s="43"/>
    </row>
    <row r="97" spans="1:12" ht="61.5" customHeight="1">
      <c r="A97" s="55"/>
      <c r="B97" s="69"/>
      <c r="C97" s="59" t="s">
        <v>3</v>
      </c>
      <c r="D97" s="66" t="s">
        <v>68</v>
      </c>
      <c r="E97" s="81">
        <v>51.9</v>
      </c>
      <c r="F97" s="81">
        <v>59.1</v>
      </c>
      <c r="G97" s="81">
        <v>61.3</v>
      </c>
      <c r="H97" s="41"/>
      <c r="I97" s="41"/>
      <c r="J97" s="41"/>
      <c r="K97" s="41"/>
      <c r="L97" s="41"/>
    </row>
    <row r="98" spans="1:12" ht="61.5" customHeight="1">
      <c r="A98" s="55"/>
      <c r="B98" s="69"/>
      <c r="C98" s="59" t="s">
        <v>246</v>
      </c>
      <c r="D98" s="66" t="s">
        <v>247</v>
      </c>
      <c r="E98" s="81">
        <v>0</v>
      </c>
      <c r="F98" s="81">
        <v>929</v>
      </c>
      <c r="G98" s="81">
        <v>0</v>
      </c>
      <c r="H98" s="41"/>
      <c r="I98" s="41"/>
      <c r="J98" s="41"/>
      <c r="K98" s="41"/>
      <c r="L98" s="41"/>
    </row>
    <row r="99" spans="1:9" ht="46.5" customHeight="1">
      <c r="A99" s="55"/>
      <c r="B99" s="69"/>
      <c r="C99" s="59" t="s">
        <v>92</v>
      </c>
      <c r="D99" s="66" t="s">
        <v>93</v>
      </c>
      <c r="E99" s="81">
        <f>57505.3+27599.9</f>
        <v>85105.20000000001</v>
      </c>
      <c r="F99" s="81">
        <v>0</v>
      </c>
      <c r="G99" s="81">
        <v>0</v>
      </c>
      <c r="H99" s="10"/>
      <c r="I99" s="39"/>
    </row>
    <row r="100" spans="1:9" ht="96" customHeight="1" hidden="1">
      <c r="A100" s="55"/>
      <c r="B100" s="69"/>
      <c r="C100" s="99" t="s">
        <v>194</v>
      </c>
      <c r="D100" s="66" t="s">
        <v>193</v>
      </c>
      <c r="E100" s="75"/>
      <c r="F100" s="75"/>
      <c r="G100" s="75"/>
      <c r="H100" s="10"/>
      <c r="I100" s="39"/>
    </row>
    <row r="101" spans="1:9" ht="91.5" customHeight="1" hidden="1">
      <c r="A101" s="55"/>
      <c r="B101" s="69"/>
      <c r="C101" s="99" t="s">
        <v>205</v>
      </c>
      <c r="D101" s="66" t="s">
        <v>203</v>
      </c>
      <c r="E101" s="75"/>
      <c r="F101" s="75"/>
      <c r="G101" s="75"/>
      <c r="H101" s="10"/>
      <c r="I101" s="39"/>
    </row>
    <row r="102" spans="1:9" ht="63.75" customHeight="1">
      <c r="A102" s="55"/>
      <c r="B102" s="69"/>
      <c r="C102" s="59" t="s">
        <v>206</v>
      </c>
      <c r="D102" s="66" t="s">
        <v>204</v>
      </c>
      <c r="E102" s="75">
        <v>5794.9</v>
      </c>
      <c r="F102" s="75">
        <v>6593.8</v>
      </c>
      <c r="G102" s="75">
        <v>6847.1</v>
      </c>
      <c r="H102" s="10"/>
      <c r="I102" s="39"/>
    </row>
    <row r="103" spans="1:9" ht="118.5" customHeight="1">
      <c r="A103" s="55"/>
      <c r="B103" s="69"/>
      <c r="C103" s="99" t="s">
        <v>248</v>
      </c>
      <c r="D103" s="66" t="s">
        <v>249</v>
      </c>
      <c r="E103" s="75">
        <v>1318.9</v>
      </c>
      <c r="F103" s="75">
        <v>0</v>
      </c>
      <c r="G103" s="75">
        <v>0</v>
      </c>
      <c r="H103" s="10"/>
      <c r="I103" s="39"/>
    </row>
    <row r="104" spans="1:9" ht="82.5" customHeight="1">
      <c r="A104" s="55"/>
      <c r="B104" s="69"/>
      <c r="C104" s="99" t="s">
        <v>252</v>
      </c>
      <c r="D104" s="66" t="s">
        <v>250</v>
      </c>
      <c r="E104" s="75">
        <v>1000</v>
      </c>
      <c r="F104" s="75">
        <v>0</v>
      </c>
      <c r="G104" s="75">
        <v>0</v>
      </c>
      <c r="H104" s="10"/>
      <c r="I104" s="39"/>
    </row>
    <row r="105" spans="1:9" ht="54.75" customHeight="1">
      <c r="A105" s="55"/>
      <c r="B105" s="69"/>
      <c r="C105" s="99" t="s">
        <v>253</v>
      </c>
      <c r="D105" s="66" t="s">
        <v>251</v>
      </c>
      <c r="E105" s="75">
        <f>200+400</f>
        <v>600</v>
      </c>
      <c r="F105" s="75">
        <v>0</v>
      </c>
      <c r="G105" s="75">
        <v>0</v>
      </c>
      <c r="H105" s="10"/>
      <c r="I105" s="39"/>
    </row>
    <row r="106" spans="1:12" ht="62.25">
      <c r="A106" s="55"/>
      <c r="B106" s="69"/>
      <c r="C106" s="57" t="s">
        <v>137</v>
      </c>
      <c r="D106" s="64" t="s">
        <v>69</v>
      </c>
      <c r="E106" s="73">
        <f>E108+E109+E107</f>
        <v>52566.4</v>
      </c>
      <c r="F106" s="73">
        <f>F108+F109+F107</f>
        <v>37596.4</v>
      </c>
      <c r="G106" s="73">
        <f>G108+G109+G107</f>
        <v>37596.4</v>
      </c>
      <c r="H106" s="44"/>
      <c r="I106" s="41"/>
      <c r="J106" s="44"/>
      <c r="K106" s="44"/>
      <c r="L106" s="44"/>
    </row>
    <row r="107" spans="1:12" ht="66" customHeight="1">
      <c r="A107" s="55"/>
      <c r="B107" s="69"/>
      <c r="C107" s="59" t="s">
        <v>178</v>
      </c>
      <c r="D107" s="66" t="s">
        <v>243</v>
      </c>
      <c r="E107" s="75">
        <v>3331.1</v>
      </c>
      <c r="F107" s="75">
        <v>0</v>
      </c>
      <c r="G107" s="75">
        <v>0</v>
      </c>
      <c r="H107" s="44"/>
      <c r="I107" s="41"/>
      <c r="J107" s="44"/>
      <c r="K107" s="44"/>
      <c r="L107" s="44"/>
    </row>
    <row r="108" spans="1:12" ht="78">
      <c r="A108" s="55"/>
      <c r="B108" s="69"/>
      <c r="C108" s="59" t="s">
        <v>178</v>
      </c>
      <c r="D108" s="66" t="s">
        <v>71</v>
      </c>
      <c r="E108" s="81">
        <f>11379.5-452</f>
        <v>10927.5</v>
      </c>
      <c r="F108" s="81">
        <v>37596.4</v>
      </c>
      <c r="G108" s="81">
        <v>37596.4</v>
      </c>
      <c r="H108" s="41"/>
      <c r="I108" s="41"/>
      <c r="J108" s="41"/>
      <c r="K108" s="41"/>
      <c r="L108" s="41"/>
    </row>
    <row r="109" spans="1:12" ht="62.25" customHeight="1">
      <c r="A109" s="55"/>
      <c r="B109" s="69"/>
      <c r="C109" s="59" t="s">
        <v>4</v>
      </c>
      <c r="D109" s="66" t="s">
        <v>70</v>
      </c>
      <c r="E109" s="75">
        <v>38307.8</v>
      </c>
      <c r="F109" s="75">
        <v>0</v>
      </c>
      <c r="G109" s="75">
        <v>0</v>
      </c>
      <c r="H109" s="41"/>
      <c r="I109" s="41"/>
      <c r="J109" s="41"/>
      <c r="K109" s="41"/>
      <c r="L109" s="41"/>
    </row>
    <row r="110" spans="1:9" ht="62.25" customHeight="1">
      <c r="A110" s="55"/>
      <c r="B110" s="69"/>
      <c r="C110" s="57" t="s">
        <v>138</v>
      </c>
      <c r="D110" s="64" t="s">
        <v>72</v>
      </c>
      <c r="E110" s="73">
        <f>SUM(E111:E112)</f>
        <v>48368.3</v>
      </c>
      <c r="F110" s="73">
        <f>SUM(F111:F112)</f>
        <v>15940.8</v>
      </c>
      <c r="G110" s="73">
        <f>SUM(G111:G112)</f>
        <v>10798.5</v>
      </c>
      <c r="H110" s="10"/>
      <c r="I110" s="39"/>
    </row>
    <row r="111" spans="1:9" ht="48.75" customHeight="1">
      <c r="A111" s="55"/>
      <c r="B111" s="69"/>
      <c r="C111" s="59" t="s">
        <v>139</v>
      </c>
      <c r="D111" s="66" t="s">
        <v>73</v>
      </c>
      <c r="E111" s="81">
        <f>4109.5-240</f>
        <v>3869.5</v>
      </c>
      <c r="F111" s="81">
        <v>1275.3</v>
      </c>
      <c r="G111" s="81">
        <v>648</v>
      </c>
      <c r="H111" s="10"/>
      <c r="I111" s="37"/>
    </row>
    <row r="112" spans="1:12" ht="62.25">
      <c r="A112" s="55"/>
      <c r="B112" s="69"/>
      <c r="C112" s="59" t="s">
        <v>140</v>
      </c>
      <c r="D112" s="66" t="s">
        <v>74</v>
      </c>
      <c r="E112" s="81">
        <v>44498.8</v>
      </c>
      <c r="F112" s="81">
        <v>14665.5</v>
      </c>
      <c r="G112" s="81">
        <v>10150.5</v>
      </c>
      <c r="H112" s="23"/>
      <c r="I112" s="23"/>
      <c r="J112" s="23"/>
      <c r="K112" s="23"/>
      <c r="L112" s="23"/>
    </row>
    <row r="113" spans="1:12" ht="60" customHeight="1">
      <c r="A113" s="55"/>
      <c r="B113" s="69"/>
      <c r="C113" s="57" t="s">
        <v>141</v>
      </c>
      <c r="D113" s="64" t="s">
        <v>75</v>
      </c>
      <c r="E113" s="73">
        <f>E114</f>
        <v>0.6</v>
      </c>
      <c r="F113" s="73">
        <f>F114</f>
        <v>0.6</v>
      </c>
      <c r="G113" s="73">
        <f>G114</f>
        <v>0.6</v>
      </c>
      <c r="H113" s="45"/>
      <c r="I113" s="26"/>
      <c r="J113" s="26"/>
      <c r="K113" s="26"/>
      <c r="L113" s="46"/>
    </row>
    <row r="114" spans="1:12" ht="62.25">
      <c r="A114" s="55"/>
      <c r="B114" s="69"/>
      <c r="C114" s="59" t="s">
        <v>142</v>
      </c>
      <c r="D114" s="66" t="s">
        <v>167</v>
      </c>
      <c r="E114" s="81">
        <v>0.6</v>
      </c>
      <c r="F114" s="81">
        <v>0.6</v>
      </c>
      <c r="G114" s="81">
        <v>0.6</v>
      </c>
      <c r="H114" s="45"/>
      <c r="I114" s="26"/>
      <c r="J114" s="26"/>
      <c r="K114" s="26"/>
      <c r="L114" s="46"/>
    </row>
    <row r="115" spans="1:12" ht="62.25" hidden="1">
      <c r="A115" s="55"/>
      <c r="B115" s="69"/>
      <c r="C115" s="57" t="s">
        <v>143</v>
      </c>
      <c r="D115" s="64" t="s">
        <v>76</v>
      </c>
      <c r="E115" s="73">
        <f>E116</f>
        <v>0</v>
      </c>
      <c r="F115" s="73">
        <f>F116</f>
        <v>0</v>
      </c>
      <c r="G115" s="73">
        <f>G116</f>
        <v>0</v>
      </c>
      <c r="H115" s="45"/>
      <c r="I115" s="26"/>
      <c r="J115" s="26"/>
      <c r="K115" s="26"/>
      <c r="L115" s="46"/>
    </row>
    <row r="116" spans="1:12" ht="62.25" hidden="1">
      <c r="A116" s="55"/>
      <c r="B116" s="69"/>
      <c r="C116" s="59" t="s">
        <v>144</v>
      </c>
      <c r="D116" s="66" t="s">
        <v>168</v>
      </c>
      <c r="E116" s="81">
        <v>0</v>
      </c>
      <c r="F116" s="81">
        <v>0</v>
      </c>
      <c r="G116" s="81">
        <v>0</v>
      </c>
      <c r="H116" s="45"/>
      <c r="I116" s="26"/>
      <c r="J116" s="26"/>
      <c r="K116" s="26"/>
      <c r="L116" s="46"/>
    </row>
    <row r="117" spans="1:12" ht="93" hidden="1">
      <c r="A117" s="55"/>
      <c r="B117" s="69"/>
      <c r="C117" s="62" t="s">
        <v>145</v>
      </c>
      <c r="D117" s="64" t="s">
        <v>77</v>
      </c>
      <c r="E117" s="73">
        <f>E118</f>
        <v>0</v>
      </c>
      <c r="F117" s="73">
        <f>F118</f>
        <v>0</v>
      </c>
      <c r="G117" s="73">
        <f>G118</f>
        <v>0</v>
      </c>
      <c r="H117" s="45"/>
      <c r="I117" s="26"/>
      <c r="J117" s="26"/>
      <c r="K117" s="26"/>
      <c r="L117" s="46"/>
    </row>
    <row r="118" spans="1:12" ht="78.75" customHeight="1" hidden="1">
      <c r="A118" s="55"/>
      <c r="B118" s="69"/>
      <c r="C118" s="60" t="s">
        <v>28</v>
      </c>
      <c r="D118" s="66" t="s">
        <v>169</v>
      </c>
      <c r="E118" s="81">
        <v>0</v>
      </c>
      <c r="F118" s="81">
        <v>0</v>
      </c>
      <c r="G118" s="81">
        <v>0</v>
      </c>
      <c r="H118" s="45"/>
      <c r="I118" s="26"/>
      <c r="J118" s="26"/>
      <c r="K118" s="26"/>
      <c r="L118" s="46"/>
    </row>
    <row r="119" spans="1:10" ht="46.5">
      <c r="A119" s="55"/>
      <c r="B119" s="69"/>
      <c r="C119" s="62" t="s">
        <v>176</v>
      </c>
      <c r="D119" s="64" t="s">
        <v>175</v>
      </c>
      <c r="E119" s="73">
        <f>E120+E121</f>
        <v>33953.200000000004</v>
      </c>
      <c r="F119" s="73">
        <f>F120+F121</f>
        <v>34988</v>
      </c>
      <c r="G119" s="73">
        <f>G120+G121</f>
        <v>34402.1</v>
      </c>
      <c r="H119" s="47"/>
      <c r="I119" s="48"/>
      <c r="J119" s="49"/>
    </row>
    <row r="120" spans="1:13" s="90" customFormat="1" ht="78">
      <c r="A120" s="55"/>
      <c r="B120" s="69"/>
      <c r="C120" s="84" t="s">
        <v>185</v>
      </c>
      <c r="D120" s="85" t="s">
        <v>183</v>
      </c>
      <c r="E120" s="86">
        <f>2802.4-86.1</f>
        <v>2716.3</v>
      </c>
      <c r="F120" s="86">
        <v>2799</v>
      </c>
      <c r="G120" s="86">
        <v>2064.1</v>
      </c>
      <c r="H120" s="87"/>
      <c r="I120" s="88"/>
      <c r="J120" s="28"/>
      <c r="K120" s="89"/>
      <c r="L120" s="46"/>
      <c r="M120" s="55"/>
    </row>
    <row r="121" spans="1:10" ht="45" customHeight="1">
      <c r="A121" s="55"/>
      <c r="B121" s="69"/>
      <c r="C121" s="60" t="s">
        <v>186</v>
      </c>
      <c r="D121" s="66" t="s">
        <v>184</v>
      </c>
      <c r="E121" s="81">
        <f>32227.4-990.5</f>
        <v>31236.9</v>
      </c>
      <c r="F121" s="81">
        <v>32189</v>
      </c>
      <c r="G121" s="81">
        <v>32338</v>
      </c>
      <c r="H121" s="47"/>
      <c r="I121" s="48"/>
      <c r="J121" s="49"/>
    </row>
    <row r="122" spans="1:12" ht="62.25">
      <c r="A122" s="55"/>
      <c r="B122" s="69"/>
      <c r="C122" s="57" t="s">
        <v>146</v>
      </c>
      <c r="D122" s="64" t="s">
        <v>78</v>
      </c>
      <c r="E122" s="73">
        <f>E123+E124</f>
        <v>839</v>
      </c>
      <c r="F122" s="73">
        <f>F123+F124</f>
        <v>802.3000000000001</v>
      </c>
      <c r="G122" s="73">
        <f>G123+G124</f>
        <v>804.1</v>
      </c>
      <c r="H122" s="31"/>
      <c r="I122" s="50"/>
      <c r="J122" s="31"/>
      <c r="K122" s="31"/>
      <c r="L122" s="31"/>
    </row>
    <row r="123" spans="1:10" ht="62.25">
      <c r="A123" s="55"/>
      <c r="B123" s="69"/>
      <c r="C123" s="59" t="s">
        <v>17</v>
      </c>
      <c r="D123" s="66" t="s">
        <v>79</v>
      </c>
      <c r="E123" s="75">
        <v>67.1</v>
      </c>
      <c r="F123" s="75">
        <v>64.2</v>
      </c>
      <c r="G123" s="75">
        <v>48.2</v>
      </c>
      <c r="H123" s="51"/>
      <c r="I123" s="52"/>
      <c r="J123" s="51"/>
    </row>
    <row r="124" spans="1:9" ht="51.75" customHeight="1">
      <c r="A124" s="55"/>
      <c r="B124" s="69"/>
      <c r="C124" s="59" t="s">
        <v>147</v>
      </c>
      <c r="D124" s="66" t="s">
        <v>80</v>
      </c>
      <c r="E124" s="81">
        <v>771.9</v>
      </c>
      <c r="F124" s="81">
        <v>738.1</v>
      </c>
      <c r="G124" s="81">
        <v>755.9</v>
      </c>
      <c r="H124" s="10"/>
      <c r="I124" s="53"/>
    </row>
    <row r="125" spans="1:7" ht="15">
      <c r="A125" s="55"/>
      <c r="B125" s="68"/>
      <c r="C125" s="58" t="s">
        <v>6</v>
      </c>
      <c r="D125" s="65" t="s">
        <v>170</v>
      </c>
      <c r="E125" s="74">
        <f>E126+E128</f>
        <v>29790.300000000003</v>
      </c>
      <c r="F125" s="74">
        <f>F126+F128</f>
        <v>28745.1</v>
      </c>
      <c r="G125" s="74">
        <f>G126+G128</f>
        <v>28745.6</v>
      </c>
    </row>
    <row r="126" spans="2:9" ht="62.25">
      <c r="B126" s="2"/>
      <c r="C126" s="57" t="s">
        <v>234</v>
      </c>
      <c r="D126" s="64" t="s">
        <v>150</v>
      </c>
      <c r="E126" s="73">
        <f>E127</f>
        <v>28904.4</v>
      </c>
      <c r="F126" s="73">
        <f>F127</f>
        <v>28357.6</v>
      </c>
      <c r="G126" s="73">
        <f>G127</f>
        <v>28357.6</v>
      </c>
      <c r="H126" s="5"/>
      <c r="I126" s="5"/>
    </row>
    <row r="127" spans="2:7" ht="62.25">
      <c r="B127" s="2"/>
      <c r="C127" s="59" t="s">
        <v>100</v>
      </c>
      <c r="D127" s="66" t="s">
        <v>207</v>
      </c>
      <c r="E127" s="81">
        <v>28904.4</v>
      </c>
      <c r="F127" s="81">
        <v>28357.6</v>
      </c>
      <c r="G127" s="81">
        <v>28357.6</v>
      </c>
    </row>
    <row r="128" spans="2:7" ht="24" customHeight="1">
      <c r="B128" s="2"/>
      <c r="C128" s="57" t="s">
        <v>148</v>
      </c>
      <c r="D128" s="64" t="s">
        <v>151</v>
      </c>
      <c r="E128" s="73">
        <f>E129</f>
        <v>885.9</v>
      </c>
      <c r="F128" s="73">
        <f>F129</f>
        <v>387.5</v>
      </c>
      <c r="G128" s="73">
        <f>G129</f>
        <v>388</v>
      </c>
    </row>
    <row r="129" spans="2:7" ht="30.75">
      <c r="B129" s="2"/>
      <c r="C129" s="57" t="s">
        <v>149</v>
      </c>
      <c r="D129" s="64" t="s">
        <v>152</v>
      </c>
      <c r="E129" s="73">
        <f>SUM(E130:E132)</f>
        <v>885.9</v>
      </c>
      <c r="F129" s="73">
        <f>SUM(F130:F134)</f>
        <v>387.5</v>
      </c>
      <c r="G129" s="73">
        <f>SUM(G130:G134)</f>
        <v>388</v>
      </c>
    </row>
    <row r="130" spans="2:7" ht="63.75" customHeight="1" hidden="1">
      <c r="B130" s="2"/>
      <c r="C130" s="59" t="s">
        <v>84</v>
      </c>
      <c r="D130" s="66" t="s">
        <v>153</v>
      </c>
      <c r="E130" s="75"/>
      <c r="F130" s="75"/>
      <c r="G130" s="75"/>
    </row>
    <row r="131" spans="2:7" ht="51.75" customHeight="1">
      <c r="B131" s="2"/>
      <c r="C131" s="59" t="s">
        <v>244</v>
      </c>
      <c r="D131" s="66" t="s">
        <v>245</v>
      </c>
      <c r="E131" s="75">
        <v>885.9</v>
      </c>
      <c r="F131" s="75">
        <v>0</v>
      </c>
      <c r="G131" s="75">
        <v>0</v>
      </c>
    </row>
    <row r="132" spans="1:12" s="4" customFormat="1" ht="64.5" customHeight="1" hidden="1">
      <c r="A132"/>
      <c r="B132" s="2"/>
      <c r="C132" s="59" t="s">
        <v>83</v>
      </c>
      <c r="D132" s="66" t="s">
        <v>154</v>
      </c>
      <c r="E132" s="81"/>
      <c r="F132" s="81"/>
      <c r="G132" s="81"/>
      <c r="J132" s="10"/>
      <c r="K132" s="10"/>
      <c r="L132" s="12"/>
    </row>
    <row r="133" spans="1:12" s="4" customFormat="1" ht="64.5" customHeight="1">
      <c r="A133"/>
      <c r="B133" s="94"/>
      <c r="C133" s="100" t="s">
        <v>260</v>
      </c>
      <c r="D133" s="66" t="s">
        <v>261</v>
      </c>
      <c r="E133" s="81">
        <v>0</v>
      </c>
      <c r="F133" s="81">
        <v>31</v>
      </c>
      <c r="G133" s="81">
        <v>23.3</v>
      </c>
      <c r="J133" s="10"/>
      <c r="K133" s="10"/>
      <c r="L133" s="12"/>
    </row>
    <row r="134" spans="1:12" s="4" customFormat="1" ht="64.5" customHeight="1">
      <c r="A134"/>
      <c r="B134" s="94"/>
      <c r="C134" s="101" t="s">
        <v>262</v>
      </c>
      <c r="D134" s="66" t="s">
        <v>263</v>
      </c>
      <c r="E134" s="81">
        <v>0</v>
      </c>
      <c r="F134" s="81">
        <v>356.5</v>
      </c>
      <c r="G134" s="81">
        <v>364.7</v>
      </c>
      <c r="J134" s="10"/>
      <c r="K134" s="10"/>
      <c r="L134" s="12"/>
    </row>
    <row r="135" spans="1:12" s="4" customFormat="1" ht="30" customHeight="1">
      <c r="A135"/>
      <c r="B135" s="94"/>
      <c r="C135" s="95" t="s">
        <v>220</v>
      </c>
      <c r="D135" s="64" t="s">
        <v>222</v>
      </c>
      <c r="E135" s="82">
        <f aca="true" t="shared" si="0" ref="E135:G136">E136</f>
        <v>0</v>
      </c>
      <c r="F135" s="82">
        <f t="shared" si="0"/>
        <v>0</v>
      </c>
      <c r="G135" s="82">
        <f t="shared" si="0"/>
        <v>0</v>
      </c>
      <c r="J135" s="10"/>
      <c r="K135" s="10"/>
      <c r="L135" s="12"/>
    </row>
    <row r="136" spans="1:12" s="4" customFormat="1" ht="35.25" customHeight="1">
      <c r="A136"/>
      <c r="B136" s="94"/>
      <c r="C136" s="95" t="s">
        <v>221</v>
      </c>
      <c r="D136" s="64" t="s">
        <v>223</v>
      </c>
      <c r="E136" s="82">
        <f t="shared" si="0"/>
        <v>0</v>
      </c>
      <c r="F136" s="82">
        <f t="shared" si="0"/>
        <v>0</v>
      </c>
      <c r="G136" s="82">
        <f t="shared" si="0"/>
        <v>0</v>
      </c>
      <c r="J136" s="10"/>
      <c r="K136" s="10"/>
      <c r="L136" s="12"/>
    </row>
    <row r="137" spans="1:12" s="4" customFormat="1" ht="39" customHeight="1" hidden="1">
      <c r="A137"/>
      <c r="B137" s="94"/>
      <c r="C137" s="96" t="s">
        <v>221</v>
      </c>
      <c r="D137" s="85" t="s">
        <v>223</v>
      </c>
      <c r="E137" s="81"/>
      <c r="F137" s="81"/>
      <c r="G137" s="81"/>
      <c r="J137" s="10"/>
      <c r="K137" s="10"/>
      <c r="L137" s="12"/>
    </row>
    <row r="138" spans="1:12" s="4" customFormat="1" ht="39" customHeight="1">
      <c r="A138"/>
      <c r="B138" s="94"/>
      <c r="C138" s="56" t="s">
        <v>235</v>
      </c>
      <c r="D138" s="63" t="s">
        <v>226</v>
      </c>
      <c r="E138" s="98"/>
      <c r="F138" s="98"/>
      <c r="G138" s="98"/>
      <c r="J138" s="10"/>
      <c r="K138" s="10"/>
      <c r="L138" s="12"/>
    </row>
    <row r="139" spans="1:12" s="4" customFormat="1" ht="39" hidden="1">
      <c r="A139"/>
      <c r="B139" s="1"/>
      <c r="C139" s="93" t="s">
        <v>208</v>
      </c>
      <c r="D139" s="65" t="s">
        <v>209</v>
      </c>
      <c r="E139" s="74">
        <f>E140+E141</f>
        <v>0</v>
      </c>
      <c r="F139" s="74">
        <f>F140</f>
        <v>0</v>
      </c>
      <c r="G139" s="74">
        <f>G140</f>
        <v>0</v>
      </c>
      <c r="J139" s="10"/>
      <c r="K139" s="10"/>
      <c r="L139" s="12"/>
    </row>
    <row r="140" spans="1:12" s="4" customFormat="1" ht="52.5" hidden="1">
      <c r="A140"/>
      <c r="B140" s="1"/>
      <c r="C140" s="91" t="s">
        <v>210</v>
      </c>
      <c r="D140" s="66" t="s">
        <v>211</v>
      </c>
      <c r="E140" s="92"/>
      <c r="F140" s="92">
        <v>0</v>
      </c>
      <c r="G140" s="92">
        <v>0</v>
      </c>
      <c r="J140" s="10"/>
      <c r="K140" s="10"/>
      <c r="L140" s="12"/>
    </row>
    <row r="141" spans="1:12" s="4" customFormat="1" ht="59.25" customHeight="1" hidden="1">
      <c r="A141"/>
      <c r="B141" s="1"/>
      <c r="C141" s="91" t="s">
        <v>225</v>
      </c>
      <c r="D141" s="66" t="s">
        <v>224</v>
      </c>
      <c r="E141" s="97"/>
      <c r="F141" s="97">
        <v>0</v>
      </c>
      <c r="G141" s="97">
        <v>0</v>
      </c>
      <c r="J141" s="10"/>
      <c r="K141" s="10"/>
      <c r="L141" s="12"/>
    </row>
    <row r="142" spans="1:12" s="4" customFormat="1" ht="12.75">
      <c r="A142"/>
      <c r="B142" s="1"/>
      <c r="C142" s="71"/>
      <c r="D142" s="1"/>
      <c r="E142" s="1"/>
      <c r="F142"/>
      <c r="G142" s="1"/>
      <c r="J142" s="10"/>
      <c r="K142" s="10"/>
      <c r="L142" s="12"/>
    </row>
    <row r="143" spans="1:12" s="4" customFormat="1" ht="12.75">
      <c r="A143"/>
      <c r="B143" s="1"/>
      <c r="C143" s="71"/>
      <c r="D143" s="1"/>
      <c r="E143" s="1"/>
      <c r="F143"/>
      <c r="G143" s="83"/>
      <c r="J143" s="10"/>
      <c r="K143" s="10"/>
      <c r="L143" s="12"/>
    </row>
    <row r="144" spans="1:12" s="4" customFormat="1" ht="12.75">
      <c r="A144"/>
      <c r="B144" s="1"/>
      <c r="C144" s="71"/>
      <c r="D144" s="1"/>
      <c r="E144" s="1"/>
      <c r="F144"/>
      <c r="G144" s="83"/>
      <c r="J144" s="10"/>
      <c r="K144" s="10"/>
      <c r="L144" s="12"/>
    </row>
    <row r="145" spans="1:12" s="4" customFormat="1" ht="12.75">
      <c r="A145"/>
      <c r="B145" s="1"/>
      <c r="C145" s="71"/>
      <c r="D145" s="1"/>
      <c r="E145" s="1"/>
      <c r="F145"/>
      <c r="G145" s="83"/>
      <c r="J145" s="10"/>
      <c r="K145" s="10"/>
      <c r="L145" s="12"/>
    </row>
    <row r="146" spans="1:12" s="4" customFormat="1" ht="12.75">
      <c r="A146"/>
      <c r="B146" s="1"/>
      <c r="C146" s="71"/>
      <c r="D146" s="1"/>
      <c r="E146" s="1"/>
      <c r="F146"/>
      <c r="G146" s="83"/>
      <c r="J146" s="10"/>
      <c r="K146" s="10"/>
      <c r="L146" s="12"/>
    </row>
    <row r="147" spans="1:12" s="4" customFormat="1" ht="12.75">
      <c r="A147"/>
      <c r="B147" s="1"/>
      <c r="C147" s="71"/>
      <c r="D147" s="1"/>
      <c r="E147" s="1"/>
      <c r="F147"/>
      <c r="G147" s="83"/>
      <c r="J147" s="10"/>
      <c r="K147" s="10"/>
      <c r="L147" s="12"/>
    </row>
    <row r="148" spans="1:12" s="4" customFormat="1" ht="12.75">
      <c r="A148"/>
      <c r="B148" s="1"/>
      <c r="C148" s="71"/>
      <c r="D148" s="1"/>
      <c r="E148" s="1"/>
      <c r="F148"/>
      <c r="G148" s="83"/>
      <c r="J148" s="10"/>
      <c r="K148" s="10"/>
      <c r="L148" s="12"/>
    </row>
    <row r="149" spans="1:12" s="4" customFormat="1" ht="12.75">
      <c r="A149"/>
      <c r="B149" s="1"/>
      <c r="C149" s="71"/>
      <c r="D149" s="1"/>
      <c r="E149" s="1"/>
      <c r="F149"/>
      <c r="G149" s="83"/>
      <c r="J149" s="10"/>
      <c r="K149" s="10"/>
      <c r="L149" s="12"/>
    </row>
    <row r="150" spans="1:12" s="4" customFormat="1" ht="12.75">
      <c r="A150"/>
      <c r="B150" s="1"/>
      <c r="C150" s="71"/>
      <c r="D150" s="1"/>
      <c r="E150" s="1"/>
      <c r="F150"/>
      <c r="G150" s="83"/>
      <c r="J150" s="10"/>
      <c r="K150" s="10"/>
      <c r="L150" s="12"/>
    </row>
    <row r="151" spans="1:12" s="4" customFormat="1" ht="12.75">
      <c r="A151"/>
      <c r="B151" s="1"/>
      <c r="C151" s="71"/>
      <c r="D151" s="1"/>
      <c r="E151" s="1"/>
      <c r="F151"/>
      <c r="G151" s="83"/>
      <c r="J151" s="10"/>
      <c r="K151" s="10"/>
      <c r="L151" s="12"/>
    </row>
    <row r="152" spans="1:12" s="4" customFormat="1" ht="12.75">
      <c r="A152"/>
      <c r="B152" s="1"/>
      <c r="C152" s="71"/>
      <c r="D152" s="1"/>
      <c r="E152" s="1"/>
      <c r="F152"/>
      <c r="G152" s="83"/>
      <c r="J152" s="10"/>
      <c r="K152" s="10"/>
      <c r="L152" s="12"/>
    </row>
  </sheetData>
  <sheetProtection/>
  <mergeCells count="4">
    <mergeCell ref="F1:G1"/>
    <mergeCell ref="E3:G3"/>
    <mergeCell ref="E4:G4"/>
    <mergeCell ref="C5:G5"/>
  </mergeCells>
  <printOptions horizontalCentered="1"/>
  <pageMargins left="0.1968503937007874" right="0.2755905511811024" top="0.2755905511811024" bottom="0.2755905511811024" header="0.2362204724409449" footer="0.1968503937007874"/>
  <pageSetup fitToHeight="0" fitToWidth="1"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MoBIL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Fefelova  T.A.</cp:lastModifiedBy>
  <cp:lastPrinted>2023-04-19T06:53:03Z</cp:lastPrinted>
  <dcterms:created xsi:type="dcterms:W3CDTF">2008-10-30T07:18:08Z</dcterms:created>
  <dcterms:modified xsi:type="dcterms:W3CDTF">2023-04-19T10:17:20Z</dcterms:modified>
  <cp:category/>
  <cp:version/>
  <cp:contentType/>
  <cp:contentStatus/>
</cp:coreProperties>
</file>