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1065" windowWidth="15870" windowHeight="12090" activeTab="0"/>
  </bookViews>
  <sheets>
    <sheet name="25.05" sheetId="1" r:id="rId1"/>
  </sheets>
  <definedNames>
    <definedName name="_xlnm.Print_Area" localSheetId="0">'25.05'!$A$1:$G$145</definedName>
  </definedNames>
  <calcPr fullCalcOnLoad="1"/>
</workbook>
</file>

<file path=xl/sharedStrings.xml><?xml version="1.0" encoding="utf-8"?>
<sst xmlns="http://schemas.openxmlformats.org/spreadsheetml/2006/main" count="280" uniqueCount="269">
  <si>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</si>
  <si>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</si>
  <si>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</si>
  <si>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</si>
  <si>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</si>
  <si>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</si>
  <si>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</si>
  <si>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</si>
  <si>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</si>
  <si>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Прочие субсидии</t>
  </si>
  <si>
    <t>Прочие субсидии бюджетам городских округов</t>
  </si>
  <si>
    <t>000 2 02 00000 00 0000 000</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</si>
  <si>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</si>
  <si>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</si>
  <si>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Утвержден  </t>
  </si>
  <si>
    <t>Дотации бюджетам городских округов на поддержку мер по обеспечению сбалансированности бюджетов</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</si>
  <si>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</si>
  <si>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</si>
  <si>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(тыс. рублей)</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</si>
  <si>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</si>
  <si>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</si>
  <si>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</si>
  <si>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</si>
  <si>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</si>
  <si>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</si>
  <si>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</si>
  <si>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</si>
  <si>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</si>
  <si>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</si>
  <si>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решением Собрания представителей                                                                      города Кузнецка</t>
  </si>
  <si>
    <t>Субсидии бюджетам городских округов на реализацию мероприятий по обеспечению жильем молодых семей</t>
  </si>
  <si>
    <t>Прочие субсидии бюджетам городских округов на совершенствование систем наружного освещения населенных пунктов</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</si>
  <si>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</si>
  <si>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</si>
  <si>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 xml:space="preserve"> </t>
  </si>
  <si>
    <t>000 2 02 15001 04 0000 150</t>
  </si>
  <si>
    <t>000 2 02 20000 00 0000 150</t>
  </si>
  <si>
    <t>000 2 02 29999 00 0000 150</t>
  </si>
  <si>
    <t>000 2 02 29999 04 9205 150</t>
  </si>
  <si>
    <t>000 2 02 29999 04 9210 150</t>
  </si>
  <si>
    <t>000 2 02 29999 04 9224 150</t>
  </si>
  <si>
    <t>000 2 02 30000 00 0000 150</t>
  </si>
  <si>
    <t>000 2 02 30022 04 9390 150</t>
  </si>
  <si>
    <t>000 2 02 30024 04 9301 150</t>
  </si>
  <si>
    <t>000 2 02 30024 04 9302 150</t>
  </si>
  <si>
    <t>000 2 02 30024 04 9303 150</t>
  </si>
  <si>
    <t>000 2 02 30024 04 9304 150</t>
  </si>
  <si>
    <t>000 2 02 30024 04 9305 150</t>
  </si>
  <si>
    <t>000 2 02 30024 04 9308 150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</si>
  <si>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</si>
  <si>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</si>
  <si>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</si>
  <si>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</si>
  <si>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</si>
  <si>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</si>
  <si>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</si>
  <si>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</si>
  <si>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</si>
  <si>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</si>
  <si>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</si>
  <si>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</si>
  <si>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</si>
  <si>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</si>
  <si>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</si>
  <si>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000 2 02 30024 04 9385 150</t>
  </si>
  <si>
    <t>000 2 02 30024 04 9386 150</t>
  </si>
  <si>
    <t>000 2 02 30024 04 9394 150</t>
  </si>
  <si>
    <t>000 2 02 30024 04 9396 150</t>
  </si>
  <si>
    <t>000 2 02 30024 04 9399 150</t>
  </si>
  <si>
    <t>000 2 02 35082 00 0000 150</t>
  </si>
  <si>
    <t>000 2 02 35082 04 9601 150</t>
  </si>
  <si>
    <t>000 2 02 35082 04 9338 150</t>
  </si>
  <si>
    <t>000 2 02 35084 00 0000 150</t>
  </si>
  <si>
    <t>000 2 02 35084 04 9335 150</t>
  </si>
  <si>
    <t>000 2 02 35084 04 9604 150</t>
  </si>
  <si>
    <t>000 2 02 35120 00 0000 150</t>
  </si>
  <si>
    <t>000 2 02 35137 00 0000 150</t>
  </si>
  <si>
    <t>000 2 02 35380 00 0000 150</t>
  </si>
  <si>
    <t>000 2 02 35462 00 0000 150</t>
  </si>
  <si>
    <t>000 2 02 35462 04 9331 150</t>
  </si>
  <si>
    <t>000 2 02 35462 04 9605 150</t>
  </si>
  <si>
    <t>000 2 02 29999 04 9290 150</t>
  </si>
  <si>
    <t>000 2 02 20299 04 0000 150</t>
  </si>
  <si>
    <t>Прочие межбюджетные трансферты, передаваемые бюджетам городских округов на обеспечение специализированных спортивных объединений по футболу в муниципальных общеобразовательных организациях Пензенской области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</si>
  <si>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</si>
  <si>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Субсидии бюджетам городских округов на обустройство и восстановление воинских захоронений, находящихся в государственной собственности за счет средств бюджета Пензенской области</t>
  </si>
  <si>
    <t>000 2 02 25497 04 9261 150</t>
  </si>
  <si>
    <t>000 2 02 25497 04 9511 150</t>
  </si>
  <si>
    <t>000 2 02 25555 04 9257 150</t>
  </si>
  <si>
    <t>000 2 02 25555 04 9508 150</t>
  </si>
  <si>
    <t>000 2 02 29999 04 9203 150</t>
  </si>
  <si>
    <t>000 2 02 29999 04 9275 150</t>
  </si>
  <si>
    <t>Субвенции бюджетам городских округов на осуществление ежемесячных выплат на детей в возрасте от 3 до 7 лет включительно (за счет средств федерального бюджета)</t>
  </si>
  <si>
    <t>000 2 02 30024 04 9611 150</t>
  </si>
  <si>
    <t>000 2 02 30024 04 9349 150</t>
  </si>
  <si>
    <t>Субвенции бюджетам городских округов на осуществление ежемесячных выплат на детей в возрасте от 3 до 7 лет включительно (за счет средств бюджета Пензенской области на софинансирование средств федерального бюджета)</t>
  </si>
  <si>
    <t>000 2 02 30024 04 9387 150</t>
  </si>
  <si>
    <t>000 2 02 30024 04 9389 150</t>
  </si>
  <si>
    <t>000 2 02 30024 04 9393 150</t>
  </si>
  <si>
    <t>000 2 02 30024 00 0000 150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</si>
  <si>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</si>
  <si>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000 2 02 20302 04 0000 150</t>
  </si>
  <si>
    <t>000 2 02 25304 04 9272 150</t>
  </si>
  <si>
    <t>000 2 02 25304 04 9538 150</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</si>
  <si>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федерального бюджета)</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</si>
  <si>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бюджета Пензенской области на софинансирование средств федерального бюджета)</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</si>
  <si>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</si>
  <si>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</si>
  <si>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бюджетам городских округов на выравнивание бюджетной обеспеченности из бюджета субъекта Российской Федерации</t>
  </si>
  <si>
    <t>Субсидии бюджетам бюджетной системы Российской Федерации (межбюджетные субсидии)</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</si>
  <si>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</si>
  <si>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</si>
  <si>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</si>
  <si>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реализацию мероприятий по обеспечению жильем молодых семей</t>
  </si>
  <si>
    <t>Субсидии бюджетам городских округов на проведение комплексных кадастровых работ</t>
  </si>
  <si>
    <t>Субсидии бюджетам городских округов на проведение комплексных кадастровых работ за счет средств областного бюджета</t>
  </si>
  <si>
    <t>Субсидии бюджетам городских округов на проведение комплексных кадастровых работ за счет средств федерального бюджета</t>
  </si>
  <si>
    <t>Субсидии бюджетам на реализацию программ формирования современной городской среды</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</si>
  <si>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</si>
  <si>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</si>
  <si>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</si>
  <si>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Субвенции бюджетам бюджетной системы Российской Федерации</t>
  </si>
  <si>
    <t>Cубвенции бюджетам городских округов на выполнение передаваемых полномочий субъектов Российской Федерации по предоставлению гражданам субсидий на оплату жилого помещения и коммунальных услуг</t>
  </si>
  <si>
    <t>Субвенции бюджетам городских округов на выполнение передаваемых полномочий субъектов Российской Федерации</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</si>
  <si>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</si>
  <si>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</si>
  <si>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Субвенции бюджетам городских округов на администрирование расходов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</si>
  <si>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</si>
  <si>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</si>
  <si>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</si>
  <si>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</si>
  <si>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</si>
  <si>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t>
  </si>
  <si>
    <t>Субвенции бюджетам городских округов на выполнение передаваемых полномочий субъектов Российской Федерации по социальной поддержке и социальному обслуживанию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семей, имеющих детей (в том числе многодетных семей и одиноких родителей); малоимущих граждан</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</si>
  <si>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</si>
  <si>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</si>
  <si>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</si>
  <si>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</si>
  <si>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</si>
  <si>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городских округов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</si>
  <si>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</si>
  <si>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</si>
  <si>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</si>
  <si>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</si>
  <si>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</si>
  <si>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</si>
  <si>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</si>
  <si>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</si>
  <si>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Прочие межбюджетные трансферты, передаваемые бюджетам</t>
  </si>
  <si>
    <t>Прочие межбюджетные трансферты, передаваемые бюджетам городских округов</t>
  </si>
  <si>
    <t>2 02 45303 00 0000 150</t>
  </si>
  <si>
    <t>2 02 49999 00 0000 150</t>
  </si>
  <si>
    <t>2 02 49999 04 0000 150</t>
  </si>
  <si>
    <t>2 02 49999 04 9453 150</t>
  </si>
  <si>
    <t>2 02 49999 04 9478 150</t>
  </si>
  <si>
    <t>000 2 02 10000 00 0000 150</t>
  </si>
  <si>
    <t>000 2 02 15002 04 0000 150</t>
  </si>
  <si>
    <t xml:space="preserve">000 2 02 25299 04 0000 150   </t>
  </si>
  <si>
    <t>000 2 02 25304 00 0000 150</t>
  </si>
  <si>
    <t>000 2 02 25497 00 0000 150</t>
  </si>
  <si>
    <t>000 2 02 25511 00 0000 150</t>
  </si>
  <si>
    <t>000 2 02 25555 00 0000 150</t>
  </si>
  <si>
    <t>000 2 02 29999 04 0000 150</t>
  </si>
  <si>
    <t>000 2 02 29999 04 9217 150</t>
  </si>
  <si>
    <t>000 2 02 30024 04 0000 150</t>
  </si>
  <si>
    <t>000 2 02 30024 04 9384 150</t>
  </si>
  <si>
    <t>000 2 02 30024 04 9398 150</t>
  </si>
  <si>
    <t>000 2 02 35120 04 0000 150</t>
  </si>
  <si>
    <t>000 2 02 35137 04 0000 150</t>
  </si>
  <si>
    <t>000 2 02 35380 04 0000 150</t>
  </si>
  <si>
    <t>000 2 02 40000 00 0000 150</t>
  </si>
  <si>
    <t>Виды доходов</t>
  </si>
  <si>
    <t>Код бюджетной классификации</t>
  </si>
  <si>
    <t>000 2 02 25511 04 9236 150</t>
  </si>
  <si>
    <t>000 2 02 25511 04 9520 150</t>
  </si>
  <si>
    <t>000 2 02 35404 00 0000 150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</si>
  <si>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</si>
  <si>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строительства)</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</si>
  <si>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бюджета Пензенской области</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</si>
  <si>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бюджета Пензенской области на софинансирование средств федерального бюджета)</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</si>
  <si>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федерального бюджета)</t>
  </si>
  <si>
    <t>000 2 02 30024 04 9309 150</t>
  </si>
  <si>
    <t>Субвенции бюджетам городских округов на исполнение государственных полномочий в сфере организации отдыха и оздоровления детей</t>
  </si>
  <si>
    <t>000 2 02 35404 04 9317 150</t>
  </si>
  <si>
    <t>000 2 02 35404 04 9613 150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</si>
  <si>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бюджета Пензенской области на софинансирование средств федерального бюджета)</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</si>
  <si>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федерального бюджета)</t>
  </si>
  <si>
    <t>Субвенции бюджетам городских округов на исполнение государственных полномочий по организации и осуществлению деятельности по опеке и попечительству в отношении совершеннолетних граждан</t>
  </si>
  <si>
    <t>Субвенции бюджетам городских округов на исполнение государственных полномочий по оказанию государственной социальной помощи на основании социального контракта, реализуемого в рамках государственной программы Российской Федерации «Социальная поддержка граждан», утвержденной постановлением Правительства Российской Федерации от 15.04.2014 № 296, за счет средств бюджета Пензенской области</t>
  </si>
  <si>
    <t>000 2 02 30024 04 9316 150</t>
  </si>
  <si>
    <t>000 2 02 30024 04 9318 150</t>
  </si>
  <si>
    <t>000 2 02 30024 04 9397 150</t>
  </si>
  <si>
    <t>Субвенции бюджетам городских округов на исполнение полномочий по проведению проверок при осуществлении лицензионного контроля в отношении юридических лиц или индивидуальных предпринимателей, осуществляющих деятельность по управлению многоквартирными домами на основании лицензии, в части соблюдения юридическими лицами и индивидуальными предпринимателями требований к уборке и санитарно-гигиенической очистке земельных участков, входящих в состав общего имущества многоквартирных домов</t>
  </si>
  <si>
    <t>000 2 02 30024 04 9614 150</t>
  </si>
  <si>
    <t>Субвенции бюджетам городских округов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 осваивающих образовательные программы начального общего, основного общего и среднего общего образования на дому в соответствии с Законом Пензенской области от 04.07.2013 № 2413-ЗПО «Об образовании в Пензенской области»</t>
  </si>
  <si>
    <t>2023 год</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</si>
  <si>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</si>
  <si>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</si>
  <si>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</si>
  <si>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000 2 02 29999 04 9248 150</t>
  </si>
  <si>
    <t>Прочие 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 (за счет средств бюджета Пензенской области)</t>
  </si>
  <si>
    <t>000 2 02 29999 04 9232 150</t>
  </si>
  <si>
    <t>Прочие субсидии бюджетам городских округов на реконструкцию и капитальный ремонт зданий сельских домов культуры</t>
  </si>
  <si>
    <t>000 2 02 30024 04 9615 150</t>
  </si>
  <si>
    <t>000 2 02 30024 04 9616 150</t>
  </si>
  <si>
    <t>Субвенции бюджетам городских округов на администрирование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 осваивающих образовательные программы начального общего, основного общего и среднего общего образования на дому в соответствии с Законом Пензенской области от 04.07.2013 № 2413-ЗПО «Об образовании в Пензенской области»</t>
  </si>
  <si>
    <t>Субвенции бюджетам городских округов на выполнение передаваемых полномочий субъектов Российской Федерации в сфере образования по финансированию муниципальных общеобразовательных организаций</t>
  </si>
  <si>
    <t>2 02 45303 04 0000 150</t>
  </si>
  <si>
    <t>ВОЗВРАТ ОСТАТКОВ СУБСИДИЙ, СУБВЕНЦИЙ И ИНЫХ МЕЖБЮДЖЕТНЫХ ТРАНСФЕРТОВ, ИМЕЮЩИХ ЦЕЛЕВОЕ НАЗНАЧЕНИЕ, ПРОШЛЫХ ЛЕТ</t>
  </si>
  <si>
    <t>000 2 19 00000 00 0000 000</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</si>
  <si>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(на повышение оплаты труда работников бюджетной сферы в связи с увеличением минимального размера оплаты труда)</t>
  </si>
  <si>
    <t>2 19 60010 04 6232 150</t>
  </si>
  <si>
    <t>000 2 02 29999 04 9548 150</t>
  </si>
  <si>
    <t>Прочие субсидии бюджетам городских округов на модернизацию организаций отдыха детей и их оздоровления, находящихся в муниципальной собственности Пензенской области</t>
  </si>
  <si>
    <t>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(за счет средств средств федерального бюджета)</t>
  </si>
  <si>
    <t>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(за счет средств бюджета Пензенской области на софинансирование  средств из федерального бюджета)</t>
  </si>
  <si>
    <t xml:space="preserve">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t>
  </si>
  <si>
    <t>000 2 02 25394 04 0000 150</t>
  </si>
  <si>
    <t>000 2 02 25394 04 9280 150</t>
  </si>
  <si>
    <t>000 2 02 25394 04 9550 150</t>
  </si>
  <si>
    <t>Безвозмездные поступления от государственных (муниципальных) организаций в бюджеты городских округов</t>
  </si>
  <si>
    <t>Прочие безвозмездные поступления от государственных (муниципальных) организаций в бюджеты городских округов</t>
  </si>
  <si>
    <t xml:space="preserve"> 2 03 04000 04 0000 150</t>
  </si>
  <si>
    <t xml:space="preserve"> 2 03 04099 04 0000 150</t>
  </si>
  <si>
    <t>2 19 60010 04 6320 150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</si>
  <si>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по предоставлению гражданам субсидий на оплату жилого помещения и коммунальных услуг из бюджетов городских округов</t>
  </si>
  <si>
    <t>000 2 07 04050 04 0000 150</t>
  </si>
  <si>
    <t>Субсидии бюджетам городских округов из местных бюджетов</t>
  </si>
  <si>
    <t>000 2 02 29900 04 0000 150</t>
  </si>
  <si>
    <t>000 2 02 29900 04 9010 150</t>
  </si>
  <si>
    <t>000 2 02 29900 04 9040 150</t>
  </si>
  <si>
    <t xml:space="preserve"> Объем  безвозмездных поступлений  в бюджет города Кузнецка Пензенской области на 2023 год и на плановый период 2024 и 2025 годов </t>
  </si>
  <si>
    <t>2024 год</t>
  </si>
  <si>
    <t>2025 год</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</si>
  <si>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</si>
  <si>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Прочие безвозмездные поступления в бюджеты городских округов</t>
  </si>
  <si>
    <t xml:space="preserve">000 2 02 25299 04 9277 150   </t>
  </si>
  <si>
    <t xml:space="preserve">000 2 02 25299 04 9527 150   </t>
  </si>
  <si>
    <t>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 (за счет средств бюджета Пензенской области на софинансирование средств федерального бюджета)</t>
  </si>
  <si>
    <t>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 (за счет средств федерального бюджета)</t>
  </si>
  <si>
    <t>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t>
  </si>
  <si>
    <t xml:space="preserve">000 2 02 25179 04 0000 150   </t>
  </si>
  <si>
    <t>000 2 02 25179 04 9221 150</t>
  </si>
  <si>
    <t>000 2 02 35082 04 9336 150</t>
  </si>
  <si>
    <t>Прочие межбюджетные трансферты, передаваемые бюджетам городских округов из резервного фонда Правительства Пензенской области</t>
  </si>
  <si>
    <t>2 02 49999 04 9465 150</t>
  </si>
  <si>
    <t>Субвенции бюджетам городских округов на исполнение государственных полномочий по организации предоставления гражданам пожилого возраста и инвалидам, нуждающимся в уходе, социальных услуг по уходу, входящих в социальный пакет долговременного ухода</t>
  </si>
  <si>
    <t>000 2 02 30024 04 9400 150</t>
  </si>
  <si>
    <t>Субвенции бюджетам городских округов на исполнение государственных полномочий по осуществлению ежемесячной денежной выплаты на оплату жилого помещения и коммунальных услуг в размере 50 процентов от величины регионального стандарта стоимости жилищно-коммунальных услуг в расчете на одного человека в месяц, установленного на территории Пензенской области, супруге (супругу), несовершеннолетним детям, родителям (в случае отсутствия у граждан, принимающих участие в специальной военной операции, супруги (супруга), несовершеннолетних детей) граждан, принимающих участие в специальной военной операции</t>
  </si>
  <si>
    <t>000 2 02 30024 04 9619 150</t>
  </si>
  <si>
    <t>000 2 02 30024 04 9620 150</t>
  </si>
  <si>
    <t>000 2 02 30024 04 9621 150</t>
  </si>
  <si>
    <t>Субвенции бюджетам городских округов  на исполнение государственных полномочий по осуществлению ежемесячной денежной выплаты на оплату проезда во всех видах транспорта общего пользования супруге (супругу), несовершеннолетним детям, детям, не достигшим возраста 23 лет, обучающимся в образовательных организациях по очной форме обучения, граждан, принимающих участие в специальной военной операции</t>
  </si>
  <si>
    <t>Субвенции бюджетам городских округов на исполнение государственных полномочий по осуществлению единовременной денежной выплаты несовершеннолетним детям граждан, принимающих участие в специальной военной операции, на каждого несовершеннолетнего ребенка</t>
  </si>
  <si>
    <t>Субсидии бюджетам городских округов на поддержку отрасли культуры (модернизация библиотек в части комплектования книжных фондов за счет средств бюджета Пензенской области на софинансирование средств федерального бюджета)</t>
  </si>
  <si>
    <t>Субсидии бюджетам городских округов на поддержку отрасли культуры (модернизация библиотек в части комплектования книжных фондов за счет средств федерального бюджета)</t>
  </si>
  <si>
    <t>000 2 02 25519 04 0000 150</t>
  </si>
  <si>
    <t>Субсидии бюджетам городских округов на поддержку отрасли культуры</t>
  </si>
  <si>
    <t>992 2 02 25519 04 9204 150</t>
  </si>
  <si>
    <t>992 2 02 25519 04 9552 150</t>
  </si>
  <si>
    <t>Прочие межбюджетные трансферты, передаваемые бюджетам городских округов на поддержку отрасли культуры (модернизация библиотек в части комплектования книжных фондов за счет средств бюджета Пензенской области на софинансирование средств федерального бюджета)</t>
  </si>
  <si>
    <t xml:space="preserve"> 2 02 49999 04 9486 150</t>
  </si>
  <si>
    <t>Прочие межбюджетные трансферты, передаваемые бюджетам городских округов на поддержку отрасли культуры (модернизация библиотек в части комплектования книжных фондов за счет средств федерального бюджета)</t>
  </si>
  <si>
    <t xml:space="preserve"> 2 02 49999 04 9718 150</t>
  </si>
  <si>
    <t>000 2 02 25179 04 9558 150</t>
  </si>
  <si>
    <t>Прочие субсидии бюджетам городских округов на строительство и реконструкцию (модернизацию) сетей и сооружений водоснабжения в населенных пунктах Пензенской области</t>
  </si>
  <si>
    <t>000 2 02 29999 04 9220 150</t>
  </si>
  <si>
    <t>Приложение  № 3</t>
  </si>
  <si>
    <t>от ___________2023  № ______</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</si>
</sst>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 numFmtId="189" formatCode="#,##0.0"/>
  </numFmts>
  <fonts count="57">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10"/>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9"/>
      <name val="Arial Cyr"/>
      <family val="0"/>
    </font>
    <font>
      <sz val="12"/>
      <name val="Arial"/>
      <family val="2"/>
    </font>
    <font>
      <sz val="12"/>
      <name val="Times New Roman"/>
      <family val="1"/>
    </font>
    <font>
      <sz val="12"/>
      <name val="Arial Cyr"/>
      <family val="0"/>
    </font>
    <font>
      <b/>
      <sz val="10"/>
      <name val="Arial cyr"/>
      <family val="0"/>
    </font>
    <font>
      <sz val="9"/>
      <name val="Times New Roman"/>
      <family val="1"/>
    </font>
    <font>
      <sz val="11"/>
      <name val="Times New Roman"/>
      <family val="1"/>
    </font>
    <font>
      <b/>
      <sz val="14"/>
      <name val="Times New Roman"/>
      <family val="1"/>
    </font>
    <font>
      <sz val="11"/>
      <name val="Arial Cyr"/>
      <family val="0"/>
    </font>
    <font>
      <b/>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5" fillId="0" borderId="4" applyNumberFormat="0" applyFill="0" applyAlignment="0" applyProtection="0"/>
    <xf numFmtId="0" fontId="46" fillId="0" borderId="5" applyNumberFormat="0" applyFill="0" applyAlignment="0" applyProtection="0"/>
    <xf numFmtId="0" fontId="47" fillId="0" borderId="6" applyNumberFormat="0" applyFill="0" applyAlignment="0" applyProtection="0"/>
    <xf numFmtId="0" fontId="47"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1" fillId="0" borderId="0">
      <alignment horizontal="left" vertical="top"/>
      <protection/>
    </xf>
    <xf numFmtId="0" fontId="48" fillId="0" borderId="7" applyNumberFormat="0" applyFill="0" applyAlignment="0" applyProtection="0"/>
    <xf numFmtId="0" fontId="49" fillId="35" borderId="8" applyNumberFormat="0" applyAlignment="0" applyProtection="0"/>
    <xf numFmtId="0" fontId="50" fillId="0" borderId="0" applyNumberFormat="0" applyFill="0" applyBorder="0" applyAlignment="0" applyProtection="0"/>
    <xf numFmtId="0" fontId="51"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2" fillId="37" borderId="0" applyNumberFormat="0" applyBorder="0" applyAlignment="0" applyProtection="0"/>
    <xf numFmtId="0" fontId="53"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2" fillId="39" borderId="3">
      <alignment horizontal="left" vertical="top" wrapText="1"/>
      <protection/>
    </xf>
    <xf numFmtId="49" fontId="0" fillId="0" borderId="3">
      <alignment horizontal="left" vertical="top" wrapText="1"/>
      <protection/>
    </xf>
    <xf numFmtId="0" fontId="54" fillId="0" borderId="11" applyNumberFormat="0" applyFill="0" applyAlignment="0" applyProtection="0"/>
    <xf numFmtId="0" fontId="55"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6"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115">
    <xf numFmtId="0" fontId="0" fillId="0" borderId="0" xfId="0" applyAlignment="1">
      <alignment/>
    </xf>
    <xf numFmtId="0" fontId="0" fillId="0" borderId="0" xfId="0" applyAlignment="1">
      <alignment vertical="top"/>
    </xf>
    <xf numFmtId="0" fontId="0" fillId="0" borderId="12" xfId="0" applyBorder="1" applyAlignment="1">
      <alignment vertical="top"/>
    </xf>
    <xf numFmtId="0" fontId="0" fillId="0" borderId="0" xfId="0" applyBorder="1" applyAlignment="1">
      <alignment horizontal="center" wrapText="1"/>
    </xf>
    <xf numFmtId="0" fontId="0" fillId="0" borderId="0" xfId="0" applyBorder="1" applyAlignment="1">
      <alignment/>
    </xf>
    <xf numFmtId="181" fontId="13" fillId="0" borderId="0" xfId="0" applyNumberFormat="1" applyFont="1" applyBorder="1" applyAlignment="1">
      <alignment vertical="top"/>
    </xf>
    <xf numFmtId="0" fontId="8" fillId="0" borderId="0" xfId="0" applyFont="1" applyAlignment="1">
      <alignment vertical="top"/>
    </xf>
    <xf numFmtId="0" fontId="8" fillId="0" borderId="0" xfId="0" applyFont="1" applyAlignment="1">
      <alignment horizontal="right" vertical="top"/>
    </xf>
    <xf numFmtId="0" fontId="8" fillId="0" borderId="0" xfId="0" applyFont="1" applyAlignment="1">
      <alignment/>
    </xf>
    <xf numFmtId="0" fontId="6" fillId="0" borderId="0" xfId="0" applyFont="1" applyBorder="1" applyAlignment="1">
      <alignment horizontal="right" wrapText="1"/>
    </xf>
    <xf numFmtId="0" fontId="0" fillId="0" borderId="0" xfId="0" applyBorder="1" applyAlignment="1">
      <alignment horizontal="center" vertical="center"/>
    </xf>
    <xf numFmtId="0" fontId="8" fillId="0" borderId="0" xfId="0" applyFont="1" applyBorder="1" applyAlignment="1">
      <alignment horizontal="right" vertical="top"/>
    </xf>
    <xf numFmtId="0" fontId="0" fillId="0" borderId="0" xfId="0" applyBorder="1" applyAlignment="1">
      <alignment vertical="center"/>
    </xf>
    <xf numFmtId="0" fontId="8" fillId="0" borderId="0" xfId="0" applyFont="1" applyBorder="1" applyAlignment="1">
      <alignment vertical="top"/>
    </xf>
    <xf numFmtId="17" fontId="9" fillId="0" borderId="0" xfId="0" applyNumberFormat="1" applyFont="1" applyFill="1" applyBorder="1" applyAlignment="1">
      <alignment horizontal="center" vertical="top" wrapText="1"/>
    </xf>
    <xf numFmtId="0" fontId="9" fillId="0" borderId="0" xfId="0" applyFont="1" applyFill="1" applyBorder="1" applyAlignment="1">
      <alignment horizontal="center" vertical="top" wrapText="1"/>
    </xf>
    <xf numFmtId="0" fontId="18" fillId="0" borderId="0" xfId="0" applyFont="1" applyFill="1" applyBorder="1" applyAlignment="1">
      <alignment horizontal="center" vertical="center" wrapText="1"/>
    </xf>
    <xf numFmtId="0" fontId="8" fillId="0" borderId="0" xfId="0" applyFont="1" applyFill="1" applyBorder="1" applyAlignment="1">
      <alignment horizontal="center" vertical="top"/>
    </xf>
    <xf numFmtId="177" fontId="7" fillId="39" borderId="0" xfId="81" applyNumberFormat="1" applyFont="1" applyFill="1" applyBorder="1" applyAlignment="1">
      <alignment vertical="center"/>
    </xf>
    <xf numFmtId="177" fontId="7" fillId="39" borderId="0" xfId="81" applyNumberFormat="1" applyFont="1" applyFill="1" applyBorder="1" applyAlignment="1">
      <alignment horizontal="center" vertical="center"/>
    </xf>
    <xf numFmtId="177" fontId="7" fillId="34" borderId="0" xfId="81" applyNumberFormat="1" applyFont="1" applyFill="1" applyBorder="1" applyAlignment="1">
      <alignment horizontal="center" vertical="center"/>
    </xf>
    <xf numFmtId="177" fontId="7" fillId="34" borderId="0" xfId="81" applyNumberFormat="1" applyFont="1" applyFill="1" applyBorder="1" applyAlignment="1">
      <alignment vertical="center"/>
    </xf>
    <xf numFmtId="177" fontId="8" fillId="0" borderId="0" xfId="81" applyNumberFormat="1" applyFont="1" applyFill="1" applyBorder="1" applyAlignment="1" applyProtection="1">
      <alignment vertical="center" wrapText="1"/>
      <protection/>
    </xf>
    <xf numFmtId="176" fontId="7" fillId="34" borderId="0" xfId="81" applyNumberFormat="1" applyFont="1" applyFill="1" applyBorder="1" applyAlignment="1">
      <alignment vertical="center"/>
    </xf>
    <xf numFmtId="176" fontId="7" fillId="34" borderId="0" xfId="81" applyNumberFormat="1" applyFont="1" applyFill="1" applyBorder="1" applyAlignment="1">
      <alignment horizontal="center" vertical="center"/>
    </xf>
    <xf numFmtId="176" fontId="8" fillId="41" borderId="0" xfId="81" applyNumberFormat="1" applyFont="1" applyFill="1" applyBorder="1" applyAlignment="1">
      <alignment horizontal="center" vertical="center"/>
    </xf>
    <xf numFmtId="176" fontId="7" fillId="41" borderId="0" xfId="81" applyNumberFormat="1" applyFont="1" applyFill="1" applyBorder="1" applyAlignment="1">
      <alignment vertical="center"/>
    </xf>
    <xf numFmtId="176" fontId="7" fillId="41" borderId="0" xfId="81" applyNumberFormat="1" applyFont="1" applyFill="1" applyBorder="1" applyAlignment="1">
      <alignment horizontal="center" vertical="center"/>
    </xf>
    <xf numFmtId="176" fontId="15" fillId="41" borderId="0" xfId="81" applyNumberFormat="1" applyFont="1" applyFill="1" applyBorder="1" applyAlignment="1">
      <alignment horizontal="center" vertical="center"/>
    </xf>
    <xf numFmtId="176" fontId="7" fillId="0" borderId="0" xfId="81" applyNumberFormat="1" applyFont="1" applyFill="1" applyBorder="1" applyAlignment="1">
      <alignment vertical="center"/>
    </xf>
    <xf numFmtId="176" fontId="7" fillId="39" borderId="0" xfId="81" applyNumberFormat="1" applyFont="1" applyFill="1" applyBorder="1" applyAlignment="1">
      <alignment vertical="center"/>
    </xf>
    <xf numFmtId="176" fontId="7" fillId="39" borderId="0" xfId="81" applyNumberFormat="1" applyFont="1" applyFill="1" applyBorder="1" applyAlignment="1">
      <alignment horizontal="center" vertical="center"/>
    </xf>
    <xf numFmtId="176" fontId="15" fillId="39" borderId="0" xfId="81" applyNumberFormat="1" applyFont="1" applyFill="1" applyBorder="1" applyAlignment="1">
      <alignment vertical="center"/>
    </xf>
    <xf numFmtId="187" fontId="0" fillId="0" borderId="0" xfId="0" applyNumberFormat="1" applyBorder="1" applyAlignment="1">
      <alignment horizontal="center" vertical="center"/>
    </xf>
    <xf numFmtId="176" fontId="7" fillId="0" borderId="0" xfId="81" applyNumberFormat="1" applyFont="1" applyFill="1" applyBorder="1" applyAlignment="1">
      <alignment horizontal="center" vertical="center"/>
    </xf>
    <xf numFmtId="176" fontId="15" fillId="0" borderId="0" xfId="81" applyNumberFormat="1" applyFont="1" applyFill="1" applyBorder="1" applyAlignment="1">
      <alignment horizontal="center" vertical="center"/>
    </xf>
    <xf numFmtId="176" fontId="14" fillId="0" borderId="0" xfId="81" applyNumberFormat="1" applyFont="1" applyBorder="1" applyAlignment="1" applyProtection="1">
      <alignment horizontal="left" vertical="center" wrapText="1"/>
      <protection/>
    </xf>
    <xf numFmtId="176" fontId="8" fillId="0" borderId="0" xfId="81" applyNumberFormat="1" applyFont="1" applyBorder="1" applyAlignment="1" applyProtection="1">
      <alignment vertical="center" wrapText="1"/>
      <protection/>
    </xf>
    <xf numFmtId="176" fontId="8" fillId="0" borderId="0" xfId="81" applyNumberFormat="1" applyFont="1" applyFill="1" applyBorder="1" applyAlignment="1">
      <alignment vertical="center"/>
    </xf>
    <xf numFmtId="176" fontId="8" fillId="0" borderId="0" xfId="81" applyNumberFormat="1" applyFont="1" applyFill="1" applyBorder="1" applyAlignment="1" applyProtection="1">
      <alignment vertical="center" wrapText="1"/>
      <protection/>
    </xf>
    <xf numFmtId="176" fontId="7" fillId="39" borderId="0" xfId="81" applyNumberFormat="1" applyFont="1" applyFill="1" applyBorder="1" applyAlignment="1" applyProtection="1">
      <alignment horizontal="center" vertical="center" wrapText="1"/>
      <protection/>
    </xf>
    <xf numFmtId="176" fontId="7" fillId="39" borderId="0" xfId="81" applyNumberFormat="1" applyFont="1" applyFill="1" applyBorder="1" applyAlignment="1" applyProtection="1">
      <alignment vertical="center" wrapText="1"/>
      <protection/>
    </xf>
    <xf numFmtId="0" fontId="0" fillId="34" borderId="0" xfId="0" applyFill="1" applyBorder="1" applyAlignment="1">
      <alignment horizontal="center" vertical="center"/>
    </xf>
    <xf numFmtId="0" fontId="0" fillId="34" borderId="0" xfId="0" applyFill="1" applyBorder="1" applyAlignment="1">
      <alignment vertical="center"/>
    </xf>
    <xf numFmtId="176" fontId="15" fillId="39" borderId="0" xfId="81" applyNumberFormat="1" applyFont="1" applyFill="1" applyBorder="1" applyAlignment="1" applyProtection="1">
      <alignment vertical="center" wrapText="1"/>
      <protection/>
    </xf>
    <xf numFmtId="176" fontId="19" fillId="41" borderId="0" xfId="81" applyNumberFormat="1" applyFont="1" applyFill="1" applyBorder="1" applyAlignment="1">
      <alignment vertical="center"/>
    </xf>
    <xf numFmtId="0" fontId="0" fillId="41" borderId="0" xfId="0" applyFill="1" applyBorder="1" applyAlignment="1">
      <alignment vertical="center"/>
    </xf>
    <xf numFmtId="176" fontId="19" fillId="0" borderId="0" xfId="81" applyNumberFormat="1" applyFont="1" applyBorder="1" applyAlignment="1">
      <alignment horizontal="center" vertical="center"/>
    </xf>
    <xf numFmtId="176" fontId="15" fillId="0" borderId="0" xfId="81" applyNumberFormat="1" applyFont="1" applyBorder="1" applyAlignment="1">
      <alignment vertical="center"/>
    </xf>
    <xf numFmtId="176" fontId="15" fillId="0" borderId="0" xfId="81" applyNumberFormat="1" applyFont="1" applyBorder="1" applyAlignment="1">
      <alignment horizontal="center" vertical="center"/>
    </xf>
    <xf numFmtId="176" fontId="16" fillId="39" borderId="0" xfId="81" applyNumberFormat="1" applyFont="1" applyFill="1" applyBorder="1" applyAlignment="1">
      <alignment vertical="center"/>
    </xf>
    <xf numFmtId="176" fontId="8" fillId="0" borderId="0" xfId="81" applyNumberFormat="1" applyFont="1" applyFill="1" applyBorder="1" applyAlignment="1">
      <alignment horizontal="center" vertical="center"/>
    </xf>
    <xf numFmtId="176" fontId="8" fillId="0" borderId="0" xfId="81" applyNumberFormat="1" applyFont="1" applyBorder="1" applyAlignment="1">
      <alignment vertical="center"/>
    </xf>
    <xf numFmtId="176" fontId="17" fillId="0" borderId="0" xfId="81" applyNumberFormat="1" applyFont="1" applyBorder="1" applyAlignment="1" applyProtection="1">
      <alignment vertical="center" wrapText="1"/>
      <protection/>
    </xf>
    <xf numFmtId="176" fontId="8" fillId="42" borderId="13" xfId="81" applyNumberFormat="1" applyFont="1" applyFill="1" applyBorder="1" applyAlignment="1">
      <alignment vertical="center"/>
    </xf>
    <xf numFmtId="0" fontId="0" fillId="41" borderId="0" xfId="0" applyFill="1" applyBorder="1" applyAlignment="1">
      <alignment/>
    </xf>
    <xf numFmtId="49" fontId="7" fillId="43" borderId="12" xfId="0" applyNumberFormat="1" applyFont="1" applyFill="1" applyBorder="1" applyAlignment="1" applyProtection="1">
      <alignment horizontal="left" vertical="top" wrapText="1"/>
      <protection/>
    </xf>
    <xf numFmtId="49" fontId="7" fillId="0" borderId="12" xfId="0" applyNumberFormat="1" applyFont="1" applyBorder="1" applyAlignment="1" applyProtection="1">
      <alignment horizontal="left" vertical="top" wrapText="1"/>
      <protection/>
    </xf>
    <xf numFmtId="49" fontId="7" fillId="4" borderId="12" xfId="0" applyNumberFormat="1" applyFont="1" applyFill="1" applyBorder="1" applyAlignment="1" applyProtection="1">
      <alignment horizontal="left" vertical="top" wrapText="1"/>
      <protection/>
    </xf>
    <xf numFmtId="49" fontId="15" fillId="0" borderId="12" xfId="0" applyNumberFormat="1" applyFont="1" applyBorder="1" applyAlignment="1" applyProtection="1">
      <alignment horizontal="left" vertical="top" wrapText="1"/>
      <protection/>
    </xf>
    <xf numFmtId="178" fontId="15" fillId="0" borderId="12" xfId="0" applyNumberFormat="1" applyFont="1" applyBorder="1" applyAlignment="1" applyProtection="1">
      <alignment horizontal="left" vertical="top" wrapText="1"/>
      <protection/>
    </xf>
    <xf numFmtId="49" fontId="7" fillId="5" borderId="12" xfId="0" applyNumberFormat="1" applyFont="1" applyFill="1" applyBorder="1" applyAlignment="1" applyProtection="1">
      <alignment horizontal="left" vertical="top" wrapText="1"/>
      <protection/>
    </xf>
    <xf numFmtId="178" fontId="7" fillId="0" borderId="12" xfId="0" applyNumberFormat="1" applyFont="1" applyBorder="1" applyAlignment="1" applyProtection="1">
      <alignment horizontal="left" vertical="top" wrapText="1"/>
      <protection/>
    </xf>
    <xf numFmtId="49" fontId="7" fillId="43" borderId="12" xfId="0" applyNumberFormat="1" applyFont="1" applyFill="1" applyBorder="1" applyAlignment="1" applyProtection="1">
      <alignment horizontal="center" vertical="center" wrapText="1"/>
      <protection/>
    </xf>
    <xf numFmtId="49" fontId="7" fillId="0" borderId="12" xfId="0" applyNumberFormat="1" applyFont="1" applyBorder="1" applyAlignment="1" applyProtection="1">
      <alignment horizontal="center" vertical="center" wrapText="1"/>
      <protection/>
    </xf>
    <xf numFmtId="49" fontId="7" fillId="4" borderId="12" xfId="0" applyNumberFormat="1" applyFont="1" applyFill="1" applyBorder="1" applyAlignment="1" applyProtection="1">
      <alignment horizontal="center" vertical="center" wrapText="1"/>
      <protection/>
    </xf>
    <xf numFmtId="49" fontId="15" fillId="0" borderId="12" xfId="0" applyNumberFormat="1" applyFont="1" applyBorder="1" applyAlignment="1" applyProtection="1">
      <alignment horizontal="center" vertical="center" wrapText="1"/>
      <protection/>
    </xf>
    <xf numFmtId="49" fontId="7" fillId="5" borderId="12" xfId="0" applyNumberFormat="1" applyFont="1" applyFill="1" applyBorder="1" applyAlignment="1" applyProtection="1">
      <alignment horizontal="center" vertical="center" wrapText="1"/>
      <protection/>
    </xf>
    <xf numFmtId="0" fontId="0" fillId="41" borderId="12" xfId="0" applyFill="1" applyBorder="1" applyAlignment="1">
      <alignment vertical="top"/>
    </xf>
    <xf numFmtId="0" fontId="8" fillId="41" borderId="12" xfId="0" applyFont="1" applyFill="1" applyBorder="1" applyAlignment="1">
      <alignment vertical="top"/>
    </xf>
    <xf numFmtId="0" fontId="10" fillId="41" borderId="12" xfId="0" applyFont="1" applyFill="1" applyBorder="1" applyAlignment="1">
      <alignment vertical="top"/>
    </xf>
    <xf numFmtId="0" fontId="0" fillId="0" borderId="0" xfId="0" applyAlignment="1">
      <alignment vertical="top" wrapText="1"/>
    </xf>
    <xf numFmtId="189" fontId="7" fillId="43" borderId="12" xfId="0" applyNumberFormat="1" applyFont="1" applyFill="1" applyBorder="1" applyAlignment="1" applyProtection="1">
      <alignment horizontal="right" vertical="center" wrapText="1"/>
      <protection/>
    </xf>
    <xf numFmtId="189" fontId="7" fillId="0" borderId="12" xfId="0" applyNumberFormat="1" applyFont="1" applyBorder="1" applyAlignment="1" applyProtection="1">
      <alignment horizontal="right" vertical="center" wrapText="1"/>
      <protection/>
    </xf>
    <xf numFmtId="189" fontId="7" fillId="4" borderId="12" xfId="0" applyNumberFormat="1" applyFont="1" applyFill="1" applyBorder="1" applyAlignment="1" applyProtection="1">
      <alignment horizontal="right" vertical="center" wrapText="1"/>
      <protection/>
    </xf>
    <xf numFmtId="189" fontId="15" fillId="0" borderId="12" xfId="0" applyNumberFormat="1" applyFont="1" applyBorder="1" applyAlignment="1" applyProtection="1">
      <alignment horizontal="right" vertical="center" wrapText="1"/>
      <protection/>
    </xf>
    <xf numFmtId="189" fontId="7" fillId="5" borderId="12" xfId="0" applyNumberFormat="1" applyFont="1" applyFill="1" applyBorder="1" applyAlignment="1" applyProtection="1">
      <alignment horizontal="right" vertical="center" wrapText="1"/>
      <protection/>
    </xf>
    <xf numFmtId="0" fontId="7" fillId="0" borderId="0" xfId="0" applyFont="1" applyFill="1" applyBorder="1" applyAlignment="1">
      <alignment horizontal="center" vertical="center" wrapText="1"/>
    </xf>
    <xf numFmtId="0" fontId="16" fillId="0" borderId="12" xfId="0" applyFont="1" applyBorder="1" applyAlignment="1">
      <alignment horizontal="center" vertical="center" wrapText="1"/>
    </xf>
    <xf numFmtId="0" fontId="20" fillId="0" borderId="12" xfId="0" applyFont="1" applyBorder="1" applyAlignment="1">
      <alignment horizontal="center" vertical="top" wrapText="1"/>
    </xf>
    <xf numFmtId="0" fontId="7" fillId="0" borderId="14" xfId="0" applyFont="1" applyBorder="1" applyAlignment="1">
      <alignment horizontal="center" vertical="center" wrapText="1"/>
    </xf>
    <xf numFmtId="189" fontId="15" fillId="0" borderId="12" xfId="0" applyNumberFormat="1" applyFont="1" applyFill="1" applyBorder="1" applyAlignment="1" applyProtection="1">
      <alignment horizontal="right" vertical="center" wrapText="1"/>
      <protection/>
    </xf>
    <xf numFmtId="189" fontId="7" fillId="0" borderId="12" xfId="0" applyNumberFormat="1" applyFont="1" applyFill="1" applyBorder="1" applyAlignment="1" applyProtection="1">
      <alignment horizontal="right" vertical="center" wrapText="1"/>
      <protection/>
    </xf>
    <xf numFmtId="0" fontId="0" fillId="0" borderId="0" xfId="0" applyFill="1" applyBorder="1" applyAlignment="1">
      <alignment vertical="top"/>
    </xf>
    <xf numFmtId="178" fontId="15" fillId="41" borderId="12" xfId="0" applyNumberFormat="1" applyFont="1" applyFill="1" applyBorder="1" applyAlignment="1" applyProtection="1">
      <alignment horizontal="left" vertical="top" wrapText="1"/>
      <protection/>
    </xf>
    <xf numFmtId="49" fontId="15" fillId="41" borderId="12" xfId="0" applyNumberFormat="1" applyFont="1" applyFill="1" applyBorder="1" applyAlignment="1" applyProtection="1">
      <alignment horizontal="center" vertical="center" wrapText="1"/>
      <protection/>
    </xf>
    <xf numFmtId="189" fontId="15" fillId="41" borderId="12" xfId="0" applyNumberFormat="1" applyFont="1" applyFill="1" applyBorder="1" applyAlignment="1" applyProtection="1">
      <alignment horizontal="right" vertical="center" wrapText="1"/>
      <protection/>
    </xf>
    <xf numFmtId="176" fontId="19" fillId="41" borderId="0" xfId="81" applyNumberFormat="1" applyFont="1" applyFill="1" applyBorder="1" applyAlignment="1">
      <alignment horizontal="center" vertical="center"/>
    </xf>
    <xf numFmtId="176" fontId="15" fillId="41" borderId="0" xfId="81" applyNumberFormat="1" applyFont="1" applyFill="1" applyBorder="1" applyAlignment="1">
      <alignment vertical="center"/>
    </xf>
    <xf numFmtId="0" fontId="0" fillId="41" borderId="0" xfId="0" applyFill="1" applyBorder="1" applyAlignment="1">
      <alignment horizontal="center" vertical="center"/>
    </xf>
    <xf numFmtId="0" fontId="0" fillId="41" borderId="0" xfId="0" applyFill="1" applyAlignment="1">
      <alignment/>
    </xf>
    <xf numFmtId="0" fontId="0" fillId="0" borderId="0" xfId="0" applyBorder="1" applyAlignment="1">
      <alignment vertical="top"/>
    </xf>
    <xf numFmtId="49" fontId="7" fillId="0" borderId="12" xfId="0" applyNumberFormat="1" applyFont="1" applyBorder="1" applyAlignment="1" applyProtection="1">
      <alignment horizontal="left" vertical="center" wrapText="1"/>
      <protection/>
    </xf>
    <xf numFmtId="49" fontId="15" fillId="41" borderId="12" xfId="0" applyNumberFormat="1" applyFont="1" applyFill="1" applyBorder="1" applyAlignment="1" applyProtection="1">
      <alignment horizontal="left" vertical="center" wrapText="1"/>
      <protection/>
    </xf>
    <xf numFmtId="189" fontId="15" fillId="43" borderId="12" xfId="0" applyNumberFormat="1" applyFont="1" applyFill="1" applyBorder="1" applyAlignment="1" applyProtection="1">
      <alignment horizontal="right" vertical="center" wrapText="1"/>
      <protection/>
    </xf>
    <xf numFmtId="49" fontId="8" fillId="0" borderId="12" xfId="0" applyNumberFormat="1" applyFont="1" applyBorder="1" applyAlignment="1" applyProtection="1">
      <alignment horizontal="left" vertical="top" wrapText="1"/>
      <protection/>
    </xf>
    <xf numFmtId="178" fontId="15" fillId="0" borderId="12" xfId="0" applyNumberFormat="1" applyFont="1" applyBorder="1" applyAlignment="1" applyProtection="1">
      <alignment horizontal="left" vertical="center" wrapText="1"/>
      <protection/>
    </xf>
    <xf numFmtId="49" fontId="15" fillId="0" borderId="12" xfId="0" applyNumberFormat="1" applyFont="1" applyBorder="1" applyAlignment="1" applyProtection="1">
      <alignment horizontal="left" vertical="center" wrapText="1"/>
      <protection/>
    </xf>
    <xf numFmtId="0" fontId="21" fillId="0" borderId="0" xfId="0" applyFont="1" applyAlignment="1">
      <alignment/>
    </xf>
    <xf numFmtId="0" fontId="21" fillId="0" borderId="0" xfId="0" applyFont="1" applyAlignment="1">
      <alignment vertical="top"/>
    </xf>
    <xf numFmtId="49" fontId="22" fillId="4" borderId="12" xfId="0" applyNumberFormat="1" applyFont="1" applyFill="1" applyBorder="1" applyAlignment="1" applyProtection="1">
      <alignment horizontal="left" vertical="top" wrapText="1"/>
      <protection/>
    </xf>
    <xf numFmtId="49" fontId="22" fillId="4" borderId="12" xfId="0" applyNumberFormat="1" applyFont="1" applyFill="1" applyBorder="1" applyAlignment="1" applyProtection="1">
      <alignment horizontal="center" vertical="center" wrapText="1"/>
      <protection/>
    </xf>
    <xf numFmtId="189" fontId="22" fillId="4" borderId="12" xfId="0" applyNumberFormat="1" applyFont="1" applyFill="1" applyBorder="1" applyAlignment="1" applyProtection="1">
      <alignment horizontal="right" vertical="center" wrapText="1"/>
      <protection/>
    </xf>
    <xf numFmtId="0" fontId="21" fillId="0" borderId="0" xfId="0" applyFont="1" applyBorder="1" applyAlignment="1">
      <alignment/>
    </xf>
    <xf numFmtId="0" fontId="21" fillId="0" borderId="0" xfId="0" applyFont="1" applyBorder="1" applyAlignment="1">
      <alignment horizontal="center" vertical="center"/>
    </xf>
    <xf numFmtId="0" fontId="21" fillId="0" borderId="0" xfId="0" applyFont="1" applyBorder="1" applyAlignment="1">
      <alignment vertical="center"/>
    </xf>
    <xf numFmtId="0" fontId="21" fillId="0" borderId="12" xfId="0" applyFont="1" applyBorder="1" applyAlignment="1">
      <alignment vertical="top" wrapText="1"/>
    </xf>
    <xf numFmtId="49" fontId="19" fillId="0" borderId="12" xfId="0" applyNumberFormat="1" applyFont="1" applyBorder="1" applyAlignment="1" applyProtection="1">
      <alignment horizontal="center" vertical="center" wrapText="1"/>
      <protection/>
    </xf>
    <xf numFmtId="0" fontId="21" fillId="0" borderId="12" xfId="0" applyFont="1" applyBorder="1" applyAlignment="1">
      <alignment horizontal="right" vertical="center"/>
    </xf>
    <xf numFmtId="0" fontId="21" fillId="0" borderId="12" xfId="0" applyFont="1" applyBorder="1" applyAlignment="1">
      <alignment vertical="center"/>
    </xf>
    <xf numFmtId="0" fontId="8" fillId="0" borderId="0" xfId="0" applyFont="1" applyAlignment="1">
      <alignment horizontal="right" vertical="top"/>
    </xf>
    <xf numFmtId="0" fontId="8" fillId="0" borderId="0" xfId="0" applyFont="1" applyAlignment="1">
      <alignment horizontal="right" vertical="top" wrapText="1"/>
    </xf>
    <xf numFmtId="0" fontId="8"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32">
    <pageSetUpPr fitToPage="1"/>
  </sheetPr>
  <dimension ref="A1:M152"/>
  <sheetViews>
    <sheetView tabSelected="1" view="pageBreakPreview" zoomScaleSheetLayoutView="100" zoomScalePageLayoutView="0" workbookViewId="0" topLeftCell="A1">
      <selection activeCell="C3" sqref="C3"/>
    </sheetView>
  </sheetViews>
  <sheetFormatPr defaultColWidth="9.00390625" defaultRowHeight="12.75"/>
  <cols>
    <col min="1" max="1" width="0.2421875" style="0" customWidth="1"/>
    <col min="2" max="2" width="6.00390625" style="1" hidden="1" customWidth="1"/>
    <col min="3" max="3" width="67.25390625" style="71" customWidth="1"/>
    <col min="4" max="4" width="27.375" style="1" customWidth="1"/>
    <col min="5" max="5" width="18.625" style="1" customWidth="1"/>
    <col min="6" max="6" width="20.75390625" style="0" customWidth="1"/>
    <col min="7" max="7" width="19.125" style="0" customWidth="1"/>
    <col min="8" max="8" width="19.00390625" style="4" customWidth="1"/>
    <col min="9" max="9" width="19.125" style="4" hidden="1" customWidth="1"/>
    <col min="10" max="10" width="17.875" style="10" hidden="1" customWidth="1"/>
    <col min="11" max="11" width="17.875" style="10" customWidth="1"/>
    <col min="12" max="12" width="17.00390625" style="12" customWidth="1"/>
    <col min="13" max="13" width="8.875" style="4" customWidth="1"/>
  </cols>
  <sheetData>
    <row r="1" spans="5:9" ht="19.5" customHeight="1">
      <c r="E1" s="6"/>
      <c r="F1" s="110" t="s">
        <v>267</v>
      </c>
      <c r="G1" s="110"/>
      <c r="H1" s="11"/>
      <c r="I1" s="11"/>
    </row>
    <row r="2" spans="5:9" ht="12.75">
      <c r="E2" s="6"/>
      <c r="F2" s="8" t="s">
        <v>34</v>
      </c>
      <c r="G2" s="7" t="s">
        <v>14</v>
      </c>
      <c r="H2" s="11"/>
      <c r="I2" s="11"/>
    </row>
    <row r="3" spans="5:9" ht="33.75" customHeight="1">
      <c r="E3" s="111" t="s">
        <v>29</v>
      </c>
      <c r="F3" s="112"/>
      <c r="G3" s="112"/>
      <c r="H3" s="13"/>
      <c r="I3" s="13"/>
    </row>
    <row r="4" spans="5:9" ht="18" customHeight="1">
      <c r="E4" s="110" t="s">
        <v>268</v>
      </c>
      <c r="F4" s="110"/>
      <c r="G4" s="110"/>
      <c r="H4" s="11"/>
      <c r="I4" s="11"/>
    </row>
    <row r="5" spans="3:9" ht="21.75" customHeight="1">
      <c r="C5" s="113" t="s">
        <v>231</v>
      </c>
      <c r="D5" s="114"/>
      <c r="E5" s="114"/>
      <c r="F5" s="114"/>
      <c r="G5" s="114"/>
      <c r="H5" s="3"/>
      <c r="I5" s="3"/>
    </row>
    <row r="6" spans="3:9" ht="21.75" customHeight="1">
      <c r="C6" s="77"/>
      <c r="D6" s="3"/>
      <c r="E6" s="3"/>
      <c r="F6" s="3"/>
      <c r="G6" s="3" t="s">
        <v>18</v>
      </c>
      <c r="H6" s="3"/>
      <c r="I6" s="3"/>
    </row>
    <row r="7" spans="3:9" ht="34.5" customHeight="1">
      <c r="C7" s="79" t="s">
        <v>171</v>
      </c>
      <c r="D7" s="80" t="s">
        <v>172</v>
      </c>
      <c r="E7" s="78" t="s">
        <v>195</v>
      </c>
      <c r="F7" s="78" t="s">
        <v>232</v>
      </c>
      <c r="G7" s="78" t="s">
        <v>233</v>
      </c>
      <c r="H7" s="9"/>
      <c r="I7" s="9"/>
    </row>
    <row r="8" spans="1:12" ht="23.25" customHeight="1">
      <c r="A8" s="55"/>
      <c r="B8" s="68"/>
      <c r="C8" s="56" t="s">
        <v>7</v>
      </c>
      <c r="D8" s="63" t="s">
        <v>8</v>
      </c>
      <c r="E8" s="72">
        <f>E9+E139+E135+E138</f>
        <v>1759346.9</v>
      </c>
      <c r="F8" s="72">
        <f>F9</f>
        <v>1653565.4000000004</v>
      </c>
      <c r="G8" s="72">
        <f>G9</f>
        <v>1660370.6000000006</v>
      </c>
      <c r="H8" s="14"/>
      <c r="I8" s="15"/>
      <c r="L8" s="16"/>
    </row>
    <row r="9" spans="1:9" ht="33.75" customHeight="1">
      <c r="A9" s="55"/>
      <c r="B9" s="68"/>
      <c r="C9" s="57" t="s">
        <v>106</v>
      </c>
      <c r="D9" s="64" t="s">
        <v>11</v>
      </c>
      <c r="E9" s="73">
        <f>E10+E13+E56+E125</f>
        <v>1689614.4</v>
      </c>
      <c r="F9" s="73">
        <f>F10+F13+F56+F125</f>
        <v>1653565.4000000004</v>
      </c>
      <c r="G9" s="73">
        <f>G10+G13+G56+G125</f>
        <v>1660370.6000000006</v>
      </c>
      <c r="H9" s="17"/>
      <c r="I9" s="17"/>
    </row>
    <row r="10" spans="1:12" ht="25.5" customHeight="1">
      <c r="A10" s="55"/>
      <c r="B10" s="69"/>
      <c r="C10" s="58" t="s">
        <v>107</v>
      </c>
      <c r="D10" s="65" t="s">
        <v>155</v>
      </c>
      <c r="E10" s="74">
        <f>E11+E12</f>
        <v>102737.8</v>
      </c>
      <c r="F10" s="74">
        <f>F11+F12</f>
        <v>93830.5</v>
      </c>
      <c r="G10" s="74">
        <f>G11+G12</f>
        <v>95091.2</v>
      </c>
      <c r="H10" s="18"/>
      <c r="I10" s="18"/>
      <c r="J10" s="18"/>
      <c r="K10" s="19"/>
      <c r="L10" s="19"/>
    </row>
    <row r="11" spans="1:12" ht="31.5" customHeight="1">
      <c r="A11" s="55"/>
      <c r="B11" s="69"/>
      <c r="C11" s="59" t="s">
        <v>108</v>
      </c>
      <c r="D11" s="66" t="s">
        <v>35</v>
      </c>
      <c r="E11" s="81">
        <v>92642.6</v>
      </c>
      <c r="F11" s="81">
        <v>89224.6</v>
      </c>
      <c r="G11" s="81">
        <v>90479.5</v>
      </c>
      <c r="H11" s="18"/>
      <c r="I11" s="18"/>
      <c r="J11" s="18"/>
      <c r="K11" s="19"/>
      <c r="L11" s="19"/>
    </row>
    <row r="12" spans="1:12" ht="31.5">
      <c r="A12" s="55"/>
      <c r="B12" s="69"/>
      <c r="C12" s="59" t="s">
        <v>15</v>
      </c>
      <c r="D12" s="66" t="s">
        <v>156</v>
      </c>
      <c r="E12" s="81">
        <f>1412.1+1495.2+7187.9</f>
        <v>10095.2</v>
      </c>
      <c r="F12" s="81">
        <v>4605.9</v>
      </c>
      <c r="G12" s="81">
        <v>4611.7</v>
      </c>
      <c r="H12" s="20"/>
      <c r="I12" s="21"/>
      <c r="J12" s="20"/>
      <c r="K12" s="20"/>
      <c r="L12" s="20"/>
    </row>
    <row r="13" spans="1:9" ht="29.25" customHeight="1">
      <c r="A13" s="55"/>
      <c r="B13" s="69"/>
      <c r="C13" s="58" t="s">
        <v>109</v>
      </c>
      <c r="D13" s="65" t="s">
        <v>36</v>
      </c>
      <c r="E13" s="74">
        <f>E14+E15+E16+E19+E22+E28+E31+E37+E43+E25+E40+E34</f>
        <v>307059.1</v>
      </c>
      <c r="F13" s="74">
        <f>F14+F15+F16+F19+F22+F28+F31+F37+F43+F25+F40+F34</f>
        <v>278460.3</v>
      </c>
      <c r="G13" s="74">
        <f>G14+G15+G16+G19+G22+G28+G31+G37+G43+G25+G40+G34</f>
        <v>253901.4</v>
      </c>
      <c r="H13" s="10"/>
      <c r="I13" s="22"/>
    </row>
    <row r="14" spans="1:9" ht="108.75" customHeight="1">
      <c r="A14" s="55"/>
      <c r="B14" s="69"/>
      <c r="C14" s="60" t="s">
        <v>110</v>
      </c>
      <c r="D14" s="66" t="s">
        <v>82</v>
      </c>
      <c r="E14" s="81">
        <f>60509.4+18359.6</f>
        <v>78869</v>
      </c>
      <c r="F14" s="81">
        <v>28976.9</v>
      </c>
      <c r="G14" s="81">
        <v>0</v>
      </c>
      <c r="H14" s="10"/>
      <c r="I14" s="22"/>
    </row>
    <row r="15" spans="1:12" ht="78" customHeight="1">
      <c r="A15" s="55"/>
      <c r="B15" s="69"/>
      <c r="C15" s="60" t="s">
        <v>111</v>
      </c>
      <c r="D15" s="66" t="s">
        <v>101</v>
      </c>
      <c r="E15" s="81">
        <f>706.8+89.9</f>
        <v>796.6999999999999</v>
      </c>
      <c r="F15" s="81">
        <v>292.7</v>
      </c>
      <c r="G15" s="81">
        <v>0</v>
      </c>
      <c r="H15" s="23"/>
      <c r="I15" s="23"/>
      <c r="J15" s="23"/>
      <c r="K15" s="24"/>
      <c r="L15" s="24"/>
    </row>
    <row r="16" spans="1:12" ht="93.75" customHeight="1">
      <c r="A16" s="55"/>
      <c r="B16" s="69"/>
      <c r="C16" s="57" t="s">
        <v>240</v>
      </c>
      <c r="D16" s="64" t="s">
        <v>241</v>
      </c>
      <c r="E16" s="73">
        <f>E17+E18</f>
        <v>3563.6</v>
      </c>
      <c r="F16" s="73">
        <f>F17+F18</f>
        <v>3512.7</v>
      </c>
      <c r="G16" s="73">
        <f>G17+G18</f>
        <v>3512.7</v>
      </c>
      <c r="H16" s="23"/>
      <c r="I16" s="23"/>
      <c r="J16" s="23"/>
      <c r="K16" s="24"/>
      <c r="L16" s="24"/>
    </row>
    <row r="17" spans="1:12" ht="111" customHeight="1">
      <c r="A17" s="55"/>
      <c r="B17" s="69"/>
      <c r="C17" s="60" t="s">
        <v>238</v>
      </c>
      <c r="D17" s="66" t="s">
        <v>242</v>
      </c>
      <c r="E17" s="81">
        <v>17.9</v>
      </c>
      <c r="F17" s="81">
        <v>17.6</v>
      </c>
      <c r="G17" s="81">
        <v>17.6</v>
      </c>
      <c r="H17" s="23"/>
      <c r="I17" s="23"/>
      <c r="J17" s="23"/>
      <c r="K17" s="24"/>
      <c r="L17" s="24"/>
    </row>
    <row r="18" spans="1:12" ht="94.5" customHeight="1">
      <c r="A18" s="55"/>
      <c r="B18" s="69"/>
      <c r="C18" s="60" t="s">
        <v>239</v>
      </c>
      <c r="D18" s="66" t="s">
        <v>264</v>
      </c>
      <c r="E18" s="81">
        <v>3545.7</v>
      </c>
      <c r="F18" s="81">
        <v>3495.1</v>
      </c>
      <c r="G18" s="81">
        <v>3495.1</v>
      </c>
      <c r="H18" s="23"/>
      <c r="I18" s="23"/>
      <c r="J18" s="23"/>
      <c r="K18" s="24"/>
      <c r="L18" s="24"/>
    </row>
    <row r="19" spans="1:12" ht="63.75" customHeight="1" hidden="1">
      <c r="A19" s="55"/>
      <c r="B19" s="69"/>
      <c r="C19" s="57" t="s">
        <v>85</v>
      </c>
      <c r="D19" s="64" t="s">
        <v>157</v>
      </c>
      <c r="E19" s="73">
        <f>E20+E21</f>
        <v>0</v>
      </c>
      <c r="F19" s="73">
        <f>F20+F21</f>
        <v>0</v>
      </c>
      <c r="G19" s="73">
        <f>G20+G21</f>
        <v>0</v>
      </c>
      <c r="H19" s="25"/>
      <c r="I19" s="26"/>
      <c r="J19" s="27"/>
      <c r="K19" s="27"/>
      <c r="L19" s="27"/>
    </row>
    <row r="20" spans="1:12" ht="92.25" customHeight="1" hidden="1">
      <c r="A20" s="55"/>
      <c r="B20" s="69"/>
      <c r="C20" s="59" t="s">
        <v>179</v>
      </c>
      <c r="D20" s="66" t="s">
        <v>236</v>
      </c>
      <c r="E20" s="81"/>
      <c r="F20" s="81"/>
      <c r="G20" s="81"/>
      <c r="H20" s="25"/>
      <c r="I20" s="26"/>
      <c r="J20" s="27"/>
      <c r="K20" s="27"/>
      <c r="L20" s="27"/>
    </row>
    <row r="21" spans="1:12" ht="78" customHeight="1" hidden="1">
      <c r="A21" s="55"/>
      <c r="B21" s="69"/>
      <c r="C21" s="59" t="s">
        <v>180</v>
      </c>
      <c r="D21" s="66" t="s">
        <v>237</v>
      </c>
      <c r="E21" s="81"/>
      <c r="F21" s="81"/>
      <c r="G21" s="81"/>
      <c r="H21" s="54"/>
      <c r="I21" s="26"/>
      <c r="J21" s="27"/>
      <c r="K21" s="28"/>
      <c r="L21" s="27"/>
    </row>
    <row r="22" spans="1:12" ht="63">
      <c r="A22" s="55"/>
      <c r="B22" s="69"/>
      <c r="C22" s="57" t="s">
        <v>112</v>
      </c>
      <c r="D22" s="64" t="s">
        <v>158</v>
      </c>
      <c r="E22" s="73">
        <f>E23+E24</f>
        <v>39310.4</v>
      </c>
      <c r="F22" s="73">
        <f>F23+F24</f>
        <v>39310.4</v>
      </c>
      <c r="G22" s="73">
        <f>G23+G24</f>
        <v>37573.9</v>
      </c>
      <c r="H22" s="25"/>
      <c r="I22" s="26"/>
      <c r="J22" s="27"/>
      <c r="K22" s="28"/>
      <c r="L22" s="27"/>
    </row>
    <row r="23" spans="1:12" ht="110.25">
      <c r="A23" s="55"/>
      <c r="B23" s="69"/>
      <c r="C23" s="60" t="s">
        <v>105</v>
      </c>
      <c r="D23" s="66" t="s">
        <v>102</v>
      </c>
      <c r="E23" s="81">
        <v>1241.4</v>
      </c>
      <c r="F23" s="81">
        <v>1241.4</v>
      </c>
      <c r="G23" s="81">
        <v>782.8</v>
      </c>
      <c r="H23" s="25"/>
      <c r="I23" s="26"/>
      <c r="J23" s="27"/>
      <c r="K23" s="28"/>
      <c r="L23" s="27"/>
    </row>
    <row r="24" spans="1:12" ht="94.5">
      <c r="A24" s="55"/>
      <c r="B24" s="69"/>
      <c r="C24" s="60" t="s">
        <v>104</v>
      </c>
      <c r="D24" s="66" t="s">
        <v>103</v>
      </c>
      <c r="E24" s="81">
        <v>38069</v>
      </c>
      <c r="F24" s="81">
        <v>38069</v>
      </c>
      <c r="G24" s="81">
        <v>36791.1</v>
      </c>
      <c r="H24" s="25"/>
      <c r="I24" s="26"/>
      <c r="J24" s="27"/>
      <c r="K24" s="28"/>
      <c r="L24" s="27"/>
    </row>
    <row r="25" spans="1:12" ht="63">
      <c r="A25" s="55"/>
      <c r="B25" s="69"/>
      <c r="C25" s="62" t="s">
        <v>216</v>
      </c>
      <c r="D25" s="64" t="s">
        <v>217</v>
      </c>
      <c r="E25" s="82">
        <f>E26+E27</f>
        <v>0</v>
      </c>
      <c r="F25" s="82">
        <f>F26+F27</f>
        <v>0</v>
      </c>
      <c r="G25" s="82">
        <f>G26+G27</f>
        <v>0</v>
      </c>
      <c r="H25" s="25"/>
      <c r="I25" s="26"/>
      <c r="J25" s="27"/>
      <c r="K25" s="28"/>
      <c r="L25" s="27"/>
    </row>
    <row r="26" spans="1:12" ht="80.25" customHeight="1">
      <c r="A26" s="55"/>
      <c r="B26" s="69"/>
      <c r="C26" s="60" t="s">
        <v>215</v>
      </c>
      <c r="D26" s="66" t="s">
        <v>218</v>
      </c>
      <c r="E26" s="81">
        <v>0</v>
      </c>
      <c r="F26" s="81">
        <v>0</v>
      </c>
      <c r="G26" s="81">
        <v>0</v>
      </c>
      <c r="H26" s="25"/>
      <c r="I26" s="26"/>
      <c r="J26" s="27"/>
      <c r="K26" s="28"/>
      <c r="L26" s="27"/>
    </row>
    <row r="27" spans="1:12" ht="78.75">
      <c r="A27" s="55"/>
      <c r="B27" s="69"/>
      <c r="C27" s="60" t="s">
        <v>214</v>
      </c>
      <c r="D27" s="66" t="s">
        <v>219</v>
      </c>
      <c r="E27" s="81">
        <v>0</v>
      </c>
      <c r="F27" s="81">
        <v>0</v>
      </c>
      <c r="G27" s="81">
        <v>0</v>
      </c>
      <c r="H27" s="25"/>
      <c r="I27" s="26"/>
      <c r="J27" s="27"/>
      <c r="K27" s="28"/>
      <c r="L27" s="27"/>
    </row>
    <row r="28" spans="1:12" ht="31.5">
      <c r="A28" s="55"/>
      <c r="B28" s="69"/>
      <c r="C28" s="57" t="s">
        <v>113</v>
      </c>
      <c r="D28" s="64" t="s">
        <v>159</v>
      </c>
      <c r="E28" s="73">
        <f>E29+E30</f>
        <v>2402.2000000000003</v>
      </c>
      <c r="F28" s="73">
        <f>F29+F30</f>
        <v>2615</v>
      </c>
      <c r="G28" s="73">
        <f>G29+G30</f>
        <v>2651.9</v>
      </c>
      <c r="H28" s="10"/>
      <c r="I28" s="29"/>
      <c r="L28" s="10"/>
    </row>
    <row r="29" spans="1:12" ht="31.5">
      <c r="A29" s="55"/>
      <c r="B29" s="69"/>
      <c r="C29" s="59" t="s">
        <v>30</v>
      </c>
      <c r="D29" s="66" t="s">
        <v>86</v>
      </c>
      <c r="E29" s="86">
        <f>639.2+616-104.6-118</f>
        <v>1032.6000000000001</v>
      </c>
      <c r="F29" s="81">
        <f>633.1+463.5</f>
        <v>1096.6</v>
      </c>
      <c r="G29" s="81">
        <f>628.4+469.7</f>
        <v>1098.1</v>
      </c>
      <c r="H29" s="10"/>
      <c r="I29" s="29"/>
      <c r="L29" s="10"/>
    </row>
    <row r="30" spans="1:12" ht="31.5">
      <c r="A30" s="55"/>
      <c r="B30" s="69"/>
      <c r="C30" s="59" t="s">
        <v>30</v>
      </c>
      <c r="D30" s="66" t="s">
        <v>87</v>
      </c>
      <c r="E30" s="86">
        <f>847.8+817.1-138.7-156.6</f>
        <v>1369.6000000000001</v>
      </c>
      <c r="F30" s="81">
        <f>876.6+641.8</f>
        <v>1518.4</v>
      </c>
      <c r="G30" s="81">
        <f>889.2+664.6</f>
        <v>1553.8000000000002</v>
      </c>
      <c r="H30" s="10"/>
      <c r="I30" s="29"/>
      <c r="L30" s="10"/>
    </row>
    <row r="31" spans="1:12" ht="31.5">
      <c r="A31" s="55"/>
      <c r="B31" s="69"/>
      <c r="C31" s="57" t="s">
        <v>114</v>
      </c>
      <c r="D31" s="64" t="s">
        <v>160</v>
      </c>
      <c r="E31" s="73">
        <f>E32+E33</f>
        <v>374</v>
      </c>
      <c r="F31" s="73">
        <f>F32+F33</f>
        <v>194.6</v>
      </c>
      <c r="G31" s="73">
        <f>G32+G33</f>
        <v>8000</v>
      </c>
      <c r="H31" s="10"/>
      <c r="I31" s="29"/>
      <c r="L31" s="10"/>
    </row>
    <row r="32" spans="1:12" ht="34.5" customHeight="1">
      <c r="A32" s="55"/>
      <c r="B32" s="69"/>
      <c r="C32" s="59" t="s">
        <v>115</v>
      </c>
      <c r="D32" s="66" t="s">
        <v>173</v>
      </c>
      <c r="E32" s="81">
        <v>29.9</v>
      </c>
      <c r="F32" s="81">
        <v>15.6</v>
      </c>
      <c r="G32" s="81">
        <v>480</v>
      </c>
      <c r="H32" s="30"/>
      <c r="I32" s="31"/>
      <c r="J32" s="31"/>
      <c r="K32" s="31"/>
      <c r="L32" s="31"/>
    </row>
    <row r="33" spans="1:12" ht="32.25" customHeight="1">
      <c r="A33" s="55"/>
      <c r="B33" s="69"/>
      <c r="C33" s="59" t="s">
        <v>116</v>
      </c>
      <c r="D33" s="66" t="s">
        <v>174</v>
      </c>
      <c r="E33" s="81">
        <v>344.1</v>
      </c>
      <c r="F33" s="81">
        <v>179</v>
      </c>
      <c r="G33" s="81">
        <v>7520</v>
      </c>
      <c r="H33" s="32"/>
      <c r="I33" s="32"/>
      <c r="J33" s="32"/>
      <c r="K33" s="32"/>
      <c r="L33" s="32"/>
    </row>
    <row r="34" spans="1:12" ht="32.25" customHeight="1">
      <c r="A34" s="55"/>
      <c r="B34" s="69"/>
      <c r="C34" s="57" t="s">
        <v>257</v>
      </c>
      <c r="D34" s="64" t="s">
        <v>256</v>
      </c>
      <c r="E34" s="82">
        <f>E35+E36</f>
        <v>387.5</v>
      </c>
      <c r="F34" s="82">
        <f>F35+F36</f>
        <v>0</v>
      </c>
      <c r="G34" s="82">
        <f>G35+G36</f>
        <v>0</v>
      </c>
      <c r="H34" s="32"/>
      <c r="I34" s="32"/>
      <c r="J34" s="32"/>
      <c r="K34" s="32"/>
      <c r="L34" s="32"/>
    </row>
    <row r="35" spans="1:12" ht="66.75" customHeight="1">
      <c r="A35" s="55"/>
      <c r="B35" s="69"/>
      <c r="C35" s="59" t="s">
        <v>254</v>
      </c>
      <c r="D35" s="66" t="s">
        <v>258</v>
      </c>
      <c r="E35" s="81">
        <v>31</v>
      </c>
      <c r="F35" s="81">
        <v>0</v>
      </c>
      <c r="G35" s="81">
        <v>0</v>
      </c>
      <c r="H35" s="32"/>
      <c r="I35" s="32"/>
      <c r="J35" s="32"/>
      <c r="K35" s="32"/>
      <c r="L35" s="32"/>
    </row>
    <row r="36" spans="1:12" ht="50.25" customHeight="1">
      <c r="A36" s="55"/>
      <c r="B36" s="69"/>
      <c r="C36" s="59" t="s">
        <v>255</v>
      </c>
      <c r="D36" s="66" t="s">
        <v>259</v>
      </c>
      <c r="E36" s="81">
        <v>356.5</v>
      </c>
      <c r="F36" s="81">
        <v>0</v>
      </c>
      <c r="G36" s="81">
        <v>0</v>
      </c>
      <c r="H36" s="32"/>
      <c r="I36" s="32"/>
      <c r="J36" s="32"/>
      <c r="K36" s="32"/>
      <c r="L36" s="32"/>
    </row>
    <row r="37" spans="1:10" ht="31.5">
      <c r="A37" s="55"/>
      <c r="B37" s="69"/>
      <c r="C37" s="57" t="s">
        <v>117</v>
      </c>
      <c r="D37" s="64" t="s">
        <v>161</v>
      </c>
      <c r="E37" s="73">
        <f>E38+E39</f>
        <v>21500.9</v>
      </c>
      <c r="F37" s="73">
        <f>F38+F39</f>
        <v>22222.2</v>
      </c>
      <c r="G37" s="73">
        <f>G38+G39</f>
        <v>0</v>
      </c>
      <c r="H37" s="33"/>
      <c r="I37" s="29"/>
      <c r="J37" s="33"/>
    </row>
    <row r="38" spans="1:9" ht="61.5" customHeight="1">
      <c r="A38" s="55"/>
      <c r="B38" s="69"/>
      <c r="C38" s="59" t="s">
        <v>118</v>
      </c>
      <c r="D38" s="66" t="s">
        <v>88</v>
      </c>
      <c r="E38" s="81">
        <v>215</v>
      </c>
      <c r="F38" s="81">
        <v>222.2</v>
      </c>
      <c r="G38" s="81">
        <v>0</v>
      </c>
      <c r="H38" s="10"/>
      <c r="I38" s="29"/>
    </row>
    <row r="39" spans="1:9" ht="63">
      <c r="A39" s="55"/>
      <c r="B39" s="69"/>
      <c r="C39" s="59" t="s">
        <v>118</v>
      </c>
      <c r="D39" s="66" t="s">
        <v>89</v>
      </c>
      <c r="E39" s="81">
        <v>21285.9</v>
      </c>
      <c r="F39" s="81">
        <v>22000</v>
      </c>
      <c r="G39" s="81">
        <v>0</v>
      </c>
      <c r="H39" s="10"/>
      <c r="I39" s="29"/>
    </row>
    <row r="40" spans="1:9" ht="31.5" hidden="1">
      <c r="A40" s="55"/>
      <c r="B40" s="69"/>
      <c r="C40" s="57" t="s">
        <v>227</v>
      </c>
      <c r="D40" s="64" t="s">
        <v>228</v>
      </c>
      <c r="E40" s="82"/>
      <c r="F40" s="82"/>
      <c r="G40" s="82"/>
      <c r="H40" s="10"/>
      <c r="I40" s="29"/>
    </row>
    <row r="41" spans="1:9" ht="31.5" hidden="1">
      <c r="A41" s="55"/>
      <c r="B41" s="69"/>
      <c r="C41" s="59" t="s">
        <v>227</v>
      </c>
      <c r="D41" s="66" t="s">
        <v>229</v>
      </c>
      <c r="E41" s="81"/>
      <c r="F41" s="81"/>
      <c r="G41" s="81"/>
      <c r="H41" s="10"/>
      <c r="I41" s="29"/>
    </row>
    <row r="42" spans="1:9" ht="31.5" hidden="1">
      <c r="A42" s="55"/>
      <c r="B42" s="69"/>
      <c r="C42" s="59" t="s">
        <v>227</v>
      </c>
      <c r="D42" s="66" t="s">
        <v>230</v>
      </c>
      <c r="E42" s="81"/>
      <c r="F42" s="81"/>
      <c r="G42" s="81"/>
      <c r="H42" s="10"/>
      <c r="I42" s="29"/>
    </row>
    <row r="43" spans="1:9" ht="24.75" customHeight="1">
      <c r="A43" s="55"/>
      <c r="B43" s="69"/>
      <c r="C43" s="57" t="s">
        <v>9</v>
      </c>
      <c r="D43" s="64" t="s">
        <v>37</v>
      </c>
      <c r="E43" s="73">
        <f>E44</f>
        <v>159854.8</v>
      </c>
      <c r="F43" s="73">
        <f>F44</f>
        <v>181335.8</v>
      </c>
      <c r="G43" s="73">
        <f>G44</f>
        <v>202162.9</v>
      </c>
      <c r="H43" s="10"/>
      <c r="I43" s="34"/>
    </row>
    <row r="44" spans="1:9" ht="23.25" customHeight="1">
      <c r="A44" s="55"/>
      <c r="B44" s="69"/>
      <c r="C44" s="57" t="s">
        <v>10</v>
      </c>
      <c r="D44" s="64" t="s">
        <v>162</v>
      </c>
      <c r="E44" s="73">
        <f>SUM(E45:E55)</f>
        <v>159854.8</v>
      </c>
      <c r="F44" s="73">
        <f>SUM(F45:F55)</f>
        <v>181335.8</v>
      </c>
      <c r="G44" s="73">
        <f>SUM(G45:G55)</f>
        <v>202162.9</v>
      </c>
      <c r="H44" s="10"/>
      <c r="I44" s="34"/>
    </row>
    <row r="45" spans="1:10" ht="36.75" customHeight="1">
      <c r="A45" s="55"/>
      <c r="B45" s="69"/>
      <c r="C45" s="59" t="s">
        <v>31</v>
      </c>
      <c r="D45" s="66" t="s">
        <v>90</v>
      </c>
      <c r="E45" s="81">
        <v>500</v>
      </c>
      <c r="F45" s="81">
        <v>0</v>
      </c>
      <c r="G45" s="81">
        <v>0</v>
      </c>
      <c r="H45" s="35"/>
      <c r="I45" s="34"/>
      <c r="J45" s="34"/>
    </row>
    <row r="46" spans="1:10" ht="90.75" customHeight="1">
      <c r="A46" s="55"/>
      <c r="B46" s="69"/>
      <c r="C46" s="60" t="s">
        <v>32</v>
      </c>
      <c r="D46" s="66" t="s">
        <v>38</v>
      </c>
      <c r="E46" s="81">
        <v>17852.8</v>
      </c>
      <c r="F46" s="81">
        <v>20264.5</v>
      </c>
      <c r="G46" s="81">
        <v>21027.8</v>
      </c>
      <c r="H46" s="35"/>
      <c r="I46" s="34"/>
      <c r="J46" s="35"/>
    </row>
    <row r="47" spans="1:9" ht="78.75">
      <c r="A47" s="55"/>
      <c r="B47" s="69"/>
      <c r="C47" s="60" t="s">
        <v>119</v>
      </c>
      <c r="D47" s="66" t="s">
        <v>39</v>
      </c>
      <c r="E47" s="81">
        <v>20324</v>
      </c>
      <c r="F47" s="81">
        <v>23078.2</v>
      </c>
      <c r="G47" s="81">
        <v>23933.2</v>
      </c>
      <c r="H47" s="10"/>
      <c r="I47" s="36"/>
    </row>
    <row r="48" spans="1:12" ht="47.25" customHeight="1">
      <c r="A48" s="55"/>
      <c r="B48" s="69"/>
      <c r="C48" s="59" t="s">
        <v>120</v>
      </c>
      <c r="D48" s="66" t="s">
        <v>163</v>
      </c>
      <c r="E48" s="81">
        <v>334.2</v>
      </c>
      <c r="F48" s="81">
        <v>334.2</v>
      </c>
      <c r="G48" s="81">
        <v>334.2</v>
      </c>
      <c r="H48" s="23"/>
      <c r="I48" s="23"/>
      <c r="J48" s="23"/>
      <c r="K48" s="23"/>
      <c r="L48" s="23"/>
    </row>
    <row r="49" spans="1:12" ht="47.25" customHeight="1">
      <c r="A49" s="55"/>
      <c r="B49" s="69"/>
      <c r="C49" s="59" t="s">
        <v>265</v>
      </c>
      <c r="D49" s="66" t="s">
        <v>266</v>
      </c>
      <c r="E49" s="81">
        <v>16771.7</v>
      </c>
      <c r="F49" s="81">
        <v>0</v>
      </c>
      <c r="G49" s="81">
        <v>0</v>
      </c>
      <c r="H49" s="23"/>
      <c r="I49" s="23"/>
      <c r="J49" s="23"/>
      <c r="K49" s="23"/>
      <c r="L49" s="23"/>
    </row>
    <row r="50" spans="1:9" ht="47.25">
      <c r="A50" s="55"/>
      <c r="B50" s="69"/>
      <c r="C50" s="59" t="s">
        <v>19</v>
      </c>
      <c r="D50" s="66" t="s">
        <v>40</v>
      </c>
      <c r="E50" s="81">
        <v>39454.9</v>
      </c>
      <c r="F50" s="81">
        <v>43041.7</v>
      </c>
      <c r="G50" s="81">
        <v>43041.7</v>
      </c>
      <c r="H50" s="10"/>
      <c r="I50" s="37"/>
    </row>
    <row r="51" spans="1:9" ht="36" customHeight="1" hidden="1">
      <c r="A51" s="55"/>
      <c r="B51" s="69"/>
      <c r="C51" s="59" t="s">
        <v>202</v>
      </c>
      <c r="D51" s="66" t="s">
        <v>201</v>
      </c>
      <c r="E51" s="81"/>
      <c r="F51" s="81"/>
      <c r="G51" s="81"/>
      <c r="H51" s="10"/>
      <c r="I51" s="37"/>
    </row>
    <row r="52" spans="1:9" ht="109.5" customHeight="1">
      <c r="A52" s="55"/>
      <c r="B52" s="69"/>
      <c r="C52" s="59" t="s">
        <v>200</v>
      </c>
      <c r="D52" s="66" t="s">
        <v>199</v>
      </c>
      <c r="E52" s="81">
        <v>14617.2</v>
      </c>
      <c r="F52" s="81">
        <v>14617.2</v>
      </c>
      <c r="G52" s="81">
        <v>13826</v>
      </c>
      <c r="H52" s="10"/>
      <c r="I52" s="37"/>
    </row>
    <row r="53" spans="1:9" ht="61.5" customHeight="1">
      <c r="A53" s="55"/>
      <c r="B53" s="69"/>
      <c r="C53" s="59" t="s">
        <v>177</v>
      </c>
      <c r="D53" s="66" t="s">
        <v>91</v>
      </c>
      <c r="E53" s="81">
        <v>0</v>
      </c>
      <c r="F53" s="81">
        <v>20000</v>
      </c>
      <c r="G53" s="81">
        <v>20000</v>
      </c>
      <c r="H53" s="10"/>
      <c r="I53" s="38"/>
    </row>
    <row r="54" spans="1:9" ht="78.75" customHeight="1">
      <c r="A54" s="55"/>
      <c r="B54" s="69"/>
      <c r="C54" s="60" t="s">
        <v>16</v>
      </c>
      <c r="D54" s="66" t="s">
        <v>81</v>
      </c>
      <c r="E54" s="86">
        <v>50000</v>
      </c>
      <c r="F54" s="81">
        <v>60000</v>
      </c>
      <c r="G54" s="81">
        <v>80000</v>
      </c>
      <c r="H54" s="10"/>
      <c r="I54" s="39"/>
    </row>
    <row r="55" spans="1:9" ht="52.5" customHeight="1">
      <c r="A55" s="55"/>
      <c r="B55" s="69"/>
      <c r="C55" s="60" t="s">
        <v>213</v>
      </c>
      <c r="D55" s="66" t="s">
        <v>212</v>
      </c>
      <c r="E55" s="81">
        <v>0</v>
      </c>
      <c r="F55" s="81">
        <v>0</v>
      </c>
      <c r="G55" s="81">
        <v>0</v>
      </c>
      <c r="H55" s="10"/>
      <c r="I55" s="39"/>
    </row>
    <row r="56" spans="1:9" ht="31.5">
      <c r="A56" s="55"/>
      <c r="B56" s="69"/>
      <c r="C56" s="58" t="s">
        <v>121</v>
      </c>
      <c r="D56" s="65" t="s">
        <v>41</v>
      </c>
      <c r="E56" s="74">
        <f>E57+E58+E106+E110+E113+E115+E117+E119+E122</f>
        <v>1250027.2</v>
      </c>
      <c r="F56" s="74">
        <f>F57+F58+F106+F110+F113+F115+F117+F119+F122</f>
        <v>1252529.5000000002</v>
      </c>
      <c r="G56" s="74">
        <f>G57+G58+G106+G110+G113+G115+G117+G119+G122</f>
        <v>1282632.4000000004</v>
      </c>
      <c r="H56" s="10"/>
      <c r="I56" s="37"/>
    </row>
    <row r="57" spans="1:9" ht="63" customHeight="1">
      <c r="A57" s="55"/>
      <c r="B57" s="69"/>
      <c r="C57" s="59" t="s">
        <v>122</v>
      </c>
      <c r="D57" s="66" t="s">
        <v>42</v>
      </c>
      <c r="E57" s="81">
        <f>54873.8-1223.5</f>
        <v>53650.3</v>
      </c>
      <c r="F57" s="81">
        <v>69503.6</v>
      </c>
      <c r="G57" s="81">
        <v>73942.2</v>
      </c>
      <c r="H57" s="10"/>
      <c r="I57" s="37"/>
    </row>
    <row r="58" spans="1:9" ht="36" customHeight="1">
      <c r="A58" s="55"/>
      <c r="B58" s="69"/>
      <c r="C58" s="61" t="s">
        <v>12</v>
      </c>
      <c r="D58" s="67" t="s">
        <v>99</v>
      </c>
      <c r="E58" s="76">
        <f>E59</f>
        <v>1060649.7</v>
      </c>
      <c r="F58" s="76">
        <f>F59</f>
        <v>1093697.8</v>
      </c>
      <c r="G58" s="76">
        <f>G59</f>
        <v>1125088.5000000002</v>
      </c>
      <c r="H58" s="10"/>
      <c r="I58" s="37"/>
    </row>
    <row r="59" spans="1:9" ht="31.5">
      <c r="A59" s="55"/>
      <c r="B59" s="69"/>
      <c r="C59" s="57" t="s">
        <v>123</v>
      </c>
      <c r="D59" s="64" t="s">
        <v>164</v>
      </c>
      <c r="E59" s="73">
        <f>SUM(E60:E105)</f>
        <v>1060649.7</v>
      </c>
      <c r="F59" s="73">
        <f>SUM(F60:F105)</f>
        <v>1093697.8</v>
      </c>
      <c r="G59" s="73">
        <f>SUM(G60:G105)</f>
        <v>1125088.5000000002</v>
      </c>
      <c r="H59" s="10"/>
      <c r="I59" s="39"/>
    </row>
    <row r="60" spans="1:10" ht="90.75" customHeight="1">
      <c r="A60" s="55"/>
      <c r="B60" s="69"/>
      <c r="C60" s="60" t="s">
        <v>20</v>
      </c>
      <c r="D60" s="66" t="s">
        <v>43</v>
      </c>
      <c r="E60" s="81">
        <v>6.1</v>
      </c>
      <c r="F60" s="81">
        <v>6</v>
      </c>
      <c r="G60" s="81">
        <v>5.5</v>
      </c>
      <c r="H60" s="39"/>
      <c r="I60" s="39"/>
      <c r="J60" s="39"/>
    </row>
    <row r="61" spans="1:10" ht="63">
      <c r="A61" s="55"/>
      <c r="B61" s="69"/>
      <c r="C61" s="59" t="s">
        <v>21</v>
      </c>
      <c r="D61" s="66" t="s">
        <v>44</v>
      </c>
      <c r="E61" s="81">
        <f>6183.2-600.7</f>
        <v>5582.5</v>
      </c>
      <c r="F61" s="81">
        <v>6762</v>
      </c>
      <c r="G61" s="81">
        <v>6745.4</v>
      </c>
      <c r="H61" s="39"/>
      <c r="I61" s="39"/>
      <c r="J61" s="39"/>
    </row>
    <row r="62" spans="1:10" ht="61.5" customHeight="1">
      <c r="A62" s="55"/>
      <c r="B62" s="69"/>
      <c r="C62" s="59" t="s">
        <v>198</v>
      </c>
      <c r="D62" s="66" t="s">
        <v>45</v>
      </c>
      <c r="E62" s="81">
        <v>36015.7</v>
      </c>
      <c r="F62" s="81">
        <v>44431.5</v>
      </c>
      <c r="G62" s="81">
        <v>45475.5</v>
      </c>
      <c r="H62" s="39"/>
      <c r="I62" s="39"/>
      <c r="J62" s="39"/>
    </row>
    <row r="63" spans="1:9" ht="78.75">
      <c r="A63" s="55"/>
      <c r="B63" s="69"/>
      <c r="C63" s="60" t="s">
        <v>124</v>
      </c>
      <c r="D63" s="66" t="s">
        <v>46</v>
      </c>
      <c r="E63" s="81">
        <v>62.5</v>
      </c>
      <c r="F63" s="81">
        <v>31.3</v>
      </c>
      <c r="G63" s="81">
        <v>31.3</v>
      </c>
      <c r="H63" s="10"/>
      <c r="I63" s="37"/>
    </row>
    <row r="64" spans="1:9" ht="45.75" customHeight="1">
      <c r="A64" s="55"/>
      <c r="B64" s="69"/>
      <c r="C64" s="59" t="s">
        <v>13</v>
      </c>
      <c r="D64" s="66" t="s">
        <v>47</v>
      </c>
      <c r="E64" s="81">
        <v>634.2</v>
      </c>
      <c r="F64" s="81">
        <v>664.6</v>
      </c>
      <c r="G64" s="81">
        <v>689.6</v>
      </c>
      <c r="H64" s="10"/>
      <c r="I64" s="37"/>
    </row>
    <row r="65" spans="1:9" ht="47.25" customHeight="1">
      <c r="A65" s="55"/>
      <c r="B65" s="69"/>
      <c r="C65" s="59" t="s">
        <v>125</v>
      </c>
      <c r="D65" s="66" t="s">
        <v>48</v>
      </c>
      <c r="E65" s="81">
        <v>140.5</v>
      </c>
      <c r="F65" s="81">
        <v>140.5</v>
      </c>
      <c r="G65" s="81">
        <v>140.5</v>
      </c>
      <c r="H65" s="10"/>
      <c r="I65" s="37"/>
    </row>
    <row r="66" spans="1:9" ht="47.25" customHeight="1">
      <c r="A66" s="55"/>
      <c r="B66" s="69"/>
      <c r="C66" s="59" t="s">
        <v>182</v>
      </c>
      <c r="D66" s="66" t="s">
        <v>181</v>
      </c>
      <c r="E66" s="81">
        <v>19510.8</v>
      </c>
      <c r="F66" s="81">
        <v>19510.8</v>
      </c>
      <c r="G66" s="81">
        <v>19510.8</v>
      </c>
      <c r="H66" s="10"/>
      <c r="I66" s="37"/>
    </row>
    <row r="67" spans="1:9" ht="48" customHeight="1">
      <c r="A67" s="55"/>
      <c r="B67" s="69"/>
      <c r="C67" s="59" t="s">
        <v>126</v>
      </c>
      <c r="D67" s="66" t="s">
        <v>49</v>
      </c>
      <c r="E67" s="86">
        <f>172.7+78.1+733.1</f>
        <v>983.9</v>
      </c>
      <c r="F67" s="81">
        <v>172.7</v>
      </c>
      <c r="G67" s="81">
        <v>172.7</v>
      </c>
      <c r="H67" s="10"/>
      <c r="I67" s="39"/>
    </row>
    <row r="68" spans="1:9" ht="61.5" customHeight="1">
      <c r="A68" s="55"/>
      <c r="B68" s="69"/>
      <c r="C68" s="59" t="s">
        <v>187</v>
      </c>
      <c r="D68" s="66" t="s">
        <v>189</v>
      </c>
      <c r="E68" s="86">
        <f>399.6-0.4</f>
        <v>399.20000000000005</v>
      </c>
      <c r="F68" s="81">
        <f>420.1-1.3</f>
        <v>418.8</v>
      </c>
      <c r="G68" s="81">
        <f>436.1-1.3</f>
        <v>434.8</v>
      </c>
      <c r="H68" s="10"/>
      <c r="I68" s="39"/>
    </row>
    <row r="69" spans="1:9" ht="108" customHeight="1">
      <c r="A69" s="55"/>
      <c r="B69" s="69"/>
      <c r="C69" s="59" t="s">
        <v>188</v>
      </c>
      <c r="D69" s="66" t="s">
        <v>190</v>
      </c>
      <c r="E69" s="86">
        <f>525.4-16.1</f>
        <v>509.29999999999995</v>
      </c>
      <c r="F69" s="81">
        <v>524.8</v>
      </c>
      <c r="G69" s="81">
        <v>516</v>
      </c>
      <c r="H69" s="10"/>
      <c r="I69" s="39"/>
    </row>
    <row r="70" spans="1:9" ht="63.75" customHeight="1">
      <c r="A70" s="55"/>
      <c r="B70" s="69"/>
      <c r="C70" s="59" t="s">
        <v>127</v>
      </c>
      <c r="D70" s="66" t="s">
        <v>50</v>
      </c>
      <c r="E70" s="81">
        <v>358758.9</v>
      </c>
      <c r="F70" s="81">
        <v>396829.6</v>
      </c>
      <c r="G70" s="81">
        <v>410450.9</v>
      </c>
      <c r="H70" s="10"/>
      <c r="I70" s="37"/>
    </row>
    <row r="71" spans="1:9" ht="65.25" customHeight="1">
      <c r="A71" s="55"/>
      <c r="B71" s="69"/>
      <c r="C71" s="59" t="s">
        <v>128</v>
      </c>
      <c r="D71" s="66" t="s">
        <v>51</v>
      </c>
      <c r="E71" s="81">
        <v>58.3</v>
      </c>
      <c r="F71" s="81">
        <v>64.6</v>
      </c>
      <c r="G71" s="81">
        <v>66.8</v>
      </c>
      <c r="H71" s="10"/>
      <c r="I71" s="37"/>
    </row>
    <row r="72" spans="1:9" ht="78.75">
      <c r="A72" s="55"/>
      <c r="B72" s="69"/>
      <c r="C72" s="60" t="s">
        <v>129</v>
      </c>
      <c r="D72" s="66" t="s">
        <v>52</v>
      </c>
      <c r="E72" s="81">
        <v>7003.5</v>
      </c>
      <c r="F72" s="81">
        <v>7003.5</v>
      </c>
      <c r="G72" s="81">
        <v>7003.5</v>
      </c>
      <c r="H72" s="10"/>
      <c r="I72" s="37"/>
    </row>
    <row r="73" spans="1:9" ht="94.5">
      <c r="A73" s="55"/>
      <c r="B73" s="69"/>
      <c r="C73" s="60" t="s">
        <v>22</v>
      </c>
      <c r="D73" s="66" t="s">
        <v>53</v>
      </c>
      <c r="E73" s="81">
        <f>38328-1000-290.5</f>
        <v>37037.5</v>
      </c>
      <c r="F73" s="81">
        <v>37188.2</v>
      </c>
      <c r="G73" s="81">
        <v>34629.8</v>
      </c>
      <c r="H73" s="10"/>
      <c r="I73" s="37"/>
    </row>
    <row r="74" spans="1:9" ht="61.5" customHeight="1">
      <c r="A74" s="55"/>
      <c r="B74" s="69"/>
      <c r="C74" s="59" t="s">
        <v>23</v>
      </c>
      <c r="D74" s="66" t="s">
        <v>54</v>
      </c>
      <c r="E74" s="81">
        <v>400.5</v>
      </c>
      <c r="F74" s="81">
        <v>429.5</v>
      </c>
      <c r="G74" s="81">
        <v>438.9</v>
      </c>
      <c r="H74" s="10"/>
      <c r="I74" s="37"/>
    </row>
    <row r="75" spans="1:9" ht="63" customHeight="1">
      <c r="A75" s="55"/>
      <c r="B75" s="69"/>
      <c r="C75" s="59" t="s">
        <v>95</v>
      </c>
      <c r="D75" s="66" t="s">
        <v>94</v>
      </c>
      <c r="E75" s="81">
        <f>5000.3+2400.1</f>
        <v>7400.4</v>
      </c>
      <c r="F75" s="81">
        <v>0</v>
      </c>
      <c r="G75" s="81">
        <v>0</v>
      </c>
      <c r="H75" s="10"/>
      <c r="I75" s="37"/>
    </row>
    <row r="76" spans="1:9" ht="91.5" customHeight="1">
      <c r="A76" s="55"/>
      <c r="B76" s="69"/>
      <c r="C76" s="60" t="s">
        <v>196</v>
      </c>
      <c r="D76" s="66" t="s">
        <v>55</v>
      </c>
      <c r="E76" s="81">
        <v>2776.8</v>
      </c>
      <c r="F76" s="81">
        <v>2776.8</v>
      </c>
      <c r="G76" s="81">
        <v>2776.8</v>
      </c>
      <c r="H76" s="10"/>
      <c r="I76" s="37"/>
    </row>
    <row r="77" spans="1:9" ht="99" customHeight="1">
      <c r="A77" s="55"/>
      <c r="B77" s="69"/>
      <c r="C77" s="60" t="s">
        <v>197</v>
      </c>
      <c r="D77" s="66" t="s">
        <v>56</v>
      </c>
      <c r="E77" s="81">
        <f>120+284</f>
        <v>404</v>
      </c>
      <c r="F77" s="81">
        <v>120</v>
      </c>
      <c r="G77" s="81">
        <v>120</v>
      </c>
      <c r="H77" s="10"/>
      <c r="I77" s="37"/>
    </row>
    <row r="78" spans="1:9" ht="46.5" customHeight="1">
      <c r="A78" s="55"/>
      <c r="B78" s="69"/>
      <c r="C78" s="59" t="s">
        <v>0</v>
      </c>
      <c r="D78" s="66" t="s">
        <v>57</v>
      </c>
      <c r="E78" s="81">
        <v>642.6</v>
      </c>
      <c r="F78" s="81">
        <v>673.4</v>
      </c>
      <c r="G78" s="81">
        <v>698.7</v>
      </c>
      <c r="H78" s="10"/>
      <c r="I78" s="39"/>
    </row>
    <row r="79" spans="1:9" ht="63">
      <c r="A79" s="55"/>
      <c r="B79" s="69"/>
      <c r="C79" s="59" t="s">
        <v>1</v>
      </c>
      <c r="D79" s="66" t="s">
        <v>58</v>
      </c>
      <c r="E79" s="86">
        <f>1363.8+99.7</f>
        <v>1463.5</v>
      </c>
      <c r="F79" s="81">
        <f>1444.2+100.3</f>
        <v>1544.5</v>
      </c>
      <c r="G79" s="81">
        <f>1498.5+104.4</f>
        <v>1602.9</v>
      </c>
      <c r="H79" s="10"/>
      <c r="I79" s="39"/>
    </row>
    <row r="80" spans="1:9" ht="94.5">
      <c r="A80" s="55"/>
      <c r="B80" s="69"/>
      <c r="C80" s="60" t="s">
        <v>130</v>
      </c>
      <c r="D80" s="66" t="s">
        <v>59</v>
      </c>
      <c r="E80" s="81">
        <f>84738.9-1633.2-3500</f>
        <v>79605.7</v>
      </c>
      <c r="F80" s="81">
        <v>102992.5</v>
      </c>
      <c r="G80" s="81">
        <v>105157</v>
      </c>
      <c r="H80" s="10"/>
      <c r="I80" s="39"/>
    </row>
    <row r="81" spans="1:9" ht="110.25">
      <c r="A81" s="55"/>
      <c r="B81" s="69"/>
      <c r="C81" s="60" t="s">
        <v>131</v>
      </c>
      <c r="D81" s="66" t="s">
        <v>60</v>
      </c>
      <c r="E81" s="81">
        <v>277.2</v>
      </c>
      <c r="F81" s="81">
        <v>277.1</v>
      </c>
      <c r="G81" s="81">
        <v>284.2</v>
      </c>
      <c r="H81" s="10"/>
      <c r="I81" s="39"/>
    </row>
    <row r="82" spans="1:9" ht="94.5">
      <c r="A82" s="55"/>
      <c r="B82" s="69"/>
      <c r="C82" s="60" t="s">
        <v>132</v>
      </c>
      <c r="D82" s="66" t="s">
        <v>61</v>
      </c>
      <c r="E82" s="81">
        <f>96.1-1.1</f>
        <v>95</v>
      </c>
      <c r="F82" s="81">
        <v>96.1</v>
      </c>
      <c r="G82" s="81">
        <v>96.1</v>
      </c>
      <c r="H82" s="10"/>
      <c r="I82" s="39"/>
    </row>
    <row r="83" spans="1:9" ht="123.75" customHeight="1">
      <c r="A83" s="55"/>
      <c r="B83" s="69"/>
      <c r="C83" s="60" t="s">
        <v>133</v>
      </c>
      <c r="D83" s="66" t="s">
        <v>62</v>
      </c>
      <c r="E83" s="81">
        <v>57098.4</v>
      </c>
      <c r="F83" s="81">
        <v>64757.5</v>
      </c>
      <c r="G83" s="81">
        <v>67250.3</v>
      </c>
      <c r="H83" s="10"/>
      <c r="I83" s="39"/>
    </row>
    <row r="84" spans="1:9" ht="60" customHeight="1">
      <c r="A84" s="55"/>
      <c r="B84" s="69"/>
      <c r="C84" s="59" t="s">
        <v>134</v>
      </c>
      <c r="D84" s="66" t="s">
        <v>63</v>
      </c>
      <c r="E84" s="81">
        <f>1108.7-0.2</f>
        <v>1108.5</v>
      </c>
      <c r="F84" s="81">
        <v>1181.5</v>
      </c>
      <c r="G84" s="81">
        <v>1230.6</v>
      </c>
      <c r="H84" s="10"/>
      <c r="I84" s="39"/>
    </row>
    <row r="85" spans="1:9" ht="63">
      <c r="A85" s="55"/>
      <c r="B85" s="69"/>
      <c r="C85" s="59" t="s">
        <v>24</v>
      </c>
      <c r="D85" s="66" t="s">
        <v>165</v>
      </c>
      <c r="E85" s="81">
        <v>1268.6</v>
      </c>
      <c r="F85" s="81">
        <v>1329.2</v>
      </c>
      <c r="G85" s="81">
        <v>1379.3</v>
      </c>
      <c r="H85" s="10"/>
      <c r="I85" s="39"/>
    </row>
    <row r="86" spans="1:9" ht="79.5" customHeight="1">
      <c r="A86" s="55"/>
      <c r="B86" s="69"/>
      <c r="C86" s="60" t="s">
        <v>25</v>
      </c>
      <c r="D86" s="66" t="s">
        <v>64</v>
      </c>
      <c r="E86" s="81">
        <v>73.9</v>
      </c>
      <c r="F86" s="81">
        <v>73.9</v>
      </c>
      <c r="G86" s="81">
        <v>73.9</v>
      </c>
      <c r="H86" s="10"/>
      <c r="I86" s="39"/>
    </row>
    <row r="87" spans="1:9" ht="78" customHeight="1">
      <c r="A87" s="55"/>
      <c r="B87" s="69"/>
      <c r="C87" s="59" t="s">
        <v>33</v>
      </c>
      <c r="D87" s="66" t="s">
        <v>65</v>
      </c>
      <c r="E87" s="81">
        <v>2179.1</v>
      </c>
      <c r="F87" s="81">
        <v>2215.8</v>
      </c>
      <c r="G87" s="81">
        <v>2214</v>
      </c>
      <c r="H87" s="10"/>
      <c r="I87" s="39"/>
    </row>
    <row r="88" spans="1:9" ht="63" customHeight="1">
      <c r="A88" s="55"/>
      <c r="B88" s="69"/>
      <c r="C88" s="59" t="s">
        <v>5</v>
      </c>
      <c r="D88" s="66" t="s">
        <v>96</v>
      </c>
      <c r="E88" s="81">
        <v>13084.5</v>
      </c>
      <c r="F88" s="81">
        <v>13767.2</v>
      </c>
      <c r="G88" s="81">
        <v>14340.5</v>
      </c>
      <c r="H88" s="10"/>
      <c r="I88" s="39"/>
    </row>
    <row r="89" spans="1:9" ht="94.5">
      <c r="A89" s="55"/>
      <c r="B89" s="69"/>
      <c r="C89" s="60" t="s">
        <v>135</v>
      </c>
      <c r="D89" s="66" t="s">
        <v>97</v>
      </c>
      <c r="E89" s="81">
        <v>774.7</v>
      </c>
      <c r="F89" s="81">
        <v>774.7</v>
      </c>
      <c r="G89" s="81">
        <v>774.7</v>
      </c>
      <c r="H89" s="10"/>
      <c r="I89" s="39"/>
    </row>
    <row r="90" spans="1:9" ht="94.5">
      <c r="A90" s="55"/>
      <c r="B90" s="69"/>
      <c r="C90" s="60" t="s">
        <v>135</v>
      </c>
      <c r="D90" s="66" t="s">
        <v>97</v>
      </c>
      <c r="E90" s="81">
        <v>93.8</v>
      </c>
      <c r="F90" s="81">
        <v>93.8</v>
      </c>
      <c r="G90" s="81">
        <v>93.8</v>
      </c>
      <c r="H90" s="10"/>
      <c r="I90" s="39"/>
    </row>
    <row r="91" spans="1:9" ht="76.5" customHeight="1">
      <c r="A91" s="55"/>
      <c r="B91" s="69"/>
      <c r="C91" s="60" t="s">
        <v>135</v>
      </c>
      <c r="D91" s="66" t="s">
        <v>97</v>
      </c>
      <c r="E91" s="81">
        <v>638</v>
      </c>
      <c r="F91" s="81">
        <v>638</v>
      </c>
      <c r="G91" s="81">
        <v>638</v>
      </c>
      <c r="H91" s="10"/>
      <c r="I91" s="39"/>
    </row>
    <row r="92" spans="1:12" ht="45" customHeight="1">
      <c r="A92" s="55"/>
      <c r="B92" s="70"/>
      <c r="C92" s="59" t="s">
        <v>2</v>
      </c>
      <c r="D92" s="66" t="s">
        <v>98</v>
      </c>
      <c r="E92" s="81">
        <v>4593.4</v>
      </c>
      <c r="F92" s="81">
        <v>5579.4</v>
      </c>
      <c r="G92" s="81">
        <v>5907.6</v>
      </c>
      <c r="H92" s="40"/>
      <c r="I92" s="41"/>
      <c r="J92" s="40"/>
      <c r="K92" s="40"/>
      <c r="L92" s="40"/>
    </row>
    <row r="93" spans="1:9" ht="60.75" customHeight="1">
      <c r="A93" s="55"/>
      <c r="B93" s="70"/>
      <c r="C93" s="59" t="s">
        <v>136</v>
      </c>
      <c r="D93" s="66" t="s">
        <v>66</v>
      </c>
      <c r="E93" s="81">
        <f>1000.2+500.1</f>
        <v>1500.3000000000002</v>
      </c>
      <c r="F93" s="81">
        <v>3501.4</v>
      </c>
      <c r="G93" s="81">
        <v>3501.4</v>
      </c>
      <c r="H93" s="10"/>
      <c r="I93" s="39"/>
    </row>
    <row r="94" spans="1:9" ht="45" customHeight="1">
      <c r="A94" s="55"/>
      <c r="B94" s="69"/>
      <c r="C94" s="59" t="s">
        <v>26</v>
      </c>
      <c r="D94" s="66" t="s">
        <v>67</v>
      </c>
      <c r="E94" s="86">
        <f>240.4-1.1+109.1</f>
        <v>348.4</v>
      </c>
      <c r="F94" s="81">
        <f>240.4-1.1</f>
        <v>239.3</v>
      </c>
      <c r="G94" s="81">
        <f>240.4-1.1</f>
        <v>239.3</v>
      </c>
      <c r="H94" s="10"/>
      <c r="I94" s="39"/>
    </row>
    <row r="95" spans="1:9" ht="146.25" customHeight="1">
      <c r="A95" s="55"/>
      <c r="B95" s="69"/>
      <c r="C95" s="59" t="s">
        <v>192</v>
      </c>
      <c r="D95" s="66" t="s">
        <v>191</v>
      </c>
      <c r="E95" s="81">
        <v>80</v>
      </c>
      <c r="F95" s="81">
        <v>80</v>
      </c>
      <c r="G95" s="81">
        <v>80</v>
      </c>
      <c r="H95" s="10"/>
      <c r="I95" s="39"/>
    </row>
    <row r="96" spans="1:12" ht="61.5" customHeight="1">
      <c r="A96" s="55"/>
      <c r="B96" s="69"/>
      <c r="C96" s="59" t="s">
        <v>27</v>
      </c>
      <c r="D96" s="66" t="s">
        <v>166</v>
      </c>
      <c r="E96" s="81">
        <v>324168.6</v>
      </c>
      <c r="F96" s="81">
        <v>369225.4</v>
      </c>
      <c r="G96" s="81">
        <v>383409</v>
      </c>
      <c r="H96" s="10"/>
      <c r="I96" s="39"/>
      <c r="K96" s="42"/>
      <c r="L96" s="43"/>
    </row>
    <row r="97" spans="1:12" ht="61.5" customHeight="1">
      <c r="A97" s="55"/>
      <c r="B97" s="69"/>
      <c r="C97" s="59" t="s">
        <v>3</v>
      </c>
      <c r="D97" s="66" t="s">
        <v>68</v>
      </c>
      <c r="E97" s="81">
        <v>51.9</v>
      </c>
      <c r="F97" s="81">
        <v>59.1</v>
      </c>
      <c r="G97" s="81">
        <v>61.3</v>
      </c>
      <c r="H97" s="41"/>
      <c r="I97" s="41"/>
      <c r="J97" s="41"/>
      <c r="K97" s="41"/>
      <c r="L97" s="41"/>
    </row>
    <row r="98" spans="1:12" ht="61.5" customHeight="1">
      <c r="A98" s="55"/>
      <c r="B98" s="69"/>
      <c r="C98" s="59" t="s">
        <v>246</v>
      </c>
      <c r="D98" s="66" t="s">
        <v>247</v>
      </c>
      <c r="E98" s="81">
        <v>0</v>
      </c>
      <c r="F98" s="81">
        <v>929</v>
      </c>
      <c r="G98" s="81">
        <v>0</v>
      </c>
      <c r="H98" s="41"/>
      <c r="I98" s="41"/>
      <c r="J98" s="41"/>
      <c r="K98" s="41"/>
      <c r="L98" s="41"/>
    </row>
    <row r="99" spans="1:9" ht="46.5" customHeight="1">
      <c r="A99" s="55"/>
      <c r="B99" s="69"/>
      <c r="C99" s="59" t="s">
        <v>92</v>
      </c>
      <c r="D99" s="66" t="s">
        <v>93</v>
      </c>
      <c r="E99" s="81">
        <f>57505.3+27599.9</f>
        <v>85105.20000000001</v>
      </c>
      <c r="F99" s="81">
        <v>0</v>
      </c>
      <c r="G99" s="81">
        <v>0</v>
      </c>
      <c r="H99" s="10"/>
      <c r="I99" s="39"/>
    </row>
    <row r="100" spans="1:9" ht="96" customHeight="1" hidden="1">
      <c r="A100" s="55"/>
      <c r="B100" s="69"/>
      <c r="C100" s="95" t="s">
        <v>194</v>
      </c>
      <c r="D100" s="66" t="s">
        <v>193</v>
      </c>
      <c r="E100" s="75"/>
      <c r="F100" s="75"/>
      <c r="G100" s="75"/>
      <c r="H100" s="10"/>
      <c r="I100" s="39"/>
    </row>
    <row r="101" spans="1:9" ht="91.5" customHeight="1" hidden="1">
      <c r="A101" s="55"/>
      <c r="B101" s="69"/>
      <c r="C101" s="95" t="s">
        <v>205</v>
      </c>
      <c r="D101" s="66" t="s">
        <v>203</v>
      </c>
      <c r="E101" s="75"/>
      <c r="F101" s="75"/>
      <c r="G101" s="75"/>
      <c r="H101" s="10"/>
      <c r="I101" s="39"/>
    </row>
    <row r="102" spans="1:9" ht="63.75" customHeight="1">
      <c r="A102" s="55"/>
      <c r="B102" s="69"/>
      <c r="C102" s="59" t="s">
        <v>206</v>
      </c>
      <c r="D102" s="66" t="s">
        <v>204</v>
      </c>
      <c r="E102" s="75">
        <v>5794.9</v>
      </c>
      <c r="F102" s="75">
        <v>6593.8</v>
      </c>
      <c r="G102" s="75">
        <v>6847.1</v>
      </c>
      <c r="H102" s="10"/>
      <c r="I102" s="39"/>
    </row>
    <row r="103" spans="1:9" ht="118.5" customHeight="1">
      <c r="A103" s="55"/>
      <c r="B103" s="69"/>
      <c r="C103" s="95" t="s">
        <v>248</v>
      </c>
      <c r="D103" s="66" t="s">
        <v>249</v>
      </c>
      <c r="E103" s="75">
        <v>1318.9</v>
      </c>
      <c r="F103" s="75">
        <v>0</v>
      </c>
      <c r="G103" s="75">
        <v>0</v>
      </c>
      <c r="H103" s="10"/>
      <c r="I103" s="39"/>
    </row>
    <row r="104" spans="1:9" ht="82.5" customHeight="1">
      <c r="A104" s="55"/>
      <c r="B104" s="69"/>
      <c r="C104" s="95" t="s">
        <v>252</v>
      </c>
      <c r="D104" s="66" t="s">
        <v>250</v>
      </c>
      <c r="E104" s="75">
        <v>1000</v>
      </c>
      <c r="F104" s="75">
        <v>0</v>
      </c>
      <c r="G104" s="75">
        <v>0</v>
      </c>
      <c r="H104" s="10"/>
      <c r="I104" s="39"/>
    </row>
    <row r="105" spans="1:9" ht="54.75" customHeight="1">
      <c r="A105" s="55"/>
      <c r="B105" s="69"/>
      <c r="C105" s="95" t="s">
        <v>253</v>
      </c>
      <c r="D105" s="66" t="s">
        <v>251</v>
      </c>
      <c r="E105" s="75">
        <f>200+400</f>
        <v>600</v>
      </c>
      <c r="F105" s="75">
        <v>0</v>
      </c>
      <c r="G105" s="75">
        <v>0</v>
      </c>
      <c r="H105" s="10"/>
      <c r="I105" s="39"/>
    </row>
    <row r="106" spans="1:12" ht="63">
      <c r="A106" s="55"/>
      <c r="B106" s="69"/>
      <c r="C106" s="57" t="s">
        <v>137</v>
      </c>
      <c r="D106" s="64" t="s">
        <v>69</v>
      </c>
      <c r="E106" s="73">
        <f>E108+E109+E107</f>
        <v>52566.4</v>
      </c>
      <c r="F106" s="73">
        <f>F108+F109+F107</f>
        <v>37596.4</v>
      </c>
      <c r="G106" s="73">
        <f>G108+G109+G107</f>
        <v>37596.4</v>
      </c>
      <c r="H106" s="44"/>
      <c r="I106" s="41"/>
      <c r="J106" s="44"/>
      <c r="K106" s="44"/>
      <c r="L106" s="44"/>
    </row>
    <row r="107" spans="1:12" ht="66" customHeight="1">
      <c r="A107" s="55"/>
      <c r="B107" s="69"/>
      <c r="C107" s="59" t="s">
        <v>178</v>
      </c>
      <c r="D107" s="66" t="s">
        <v>243</v>
      </c>
      <c r="E107" s="75">
        <v>3331.1</v>
      </c>
      <c r="F107" s="75">
        <v>0</v>
      </c>
      <c r="G107" s="75">
        <v>0</v>
      </c>
      <c r="H107" s="44"/>
      <c r="I107" s="41"/>
      <c r="J107" s="44"/>
      <c r="K107" s="44"/>
      <c r="L107" s="44"/>
    </row>
    <row r="108" spans="1:12" ht="78.75">
      <c r="A108" s="55"/>
      <c r="B108" s="69"/>
      <c r="C108" s="59" t="s">
        <v>178</v>
      </c>
      <c r="D108" s="66" t="s">
        <v>71</v>
      </c>
      <c r="E108" s="81">
        <f>11379.5-452</f>
        <v>10927.5</v>
      </c>
      <c r="F108" s="81">
        <v>37596.4</v>
      </c>
      <c r="G108" s="81">
        <v>37596.4</v>
      </c>
      <c r="H108" s="41"/>
      <c r="I108" s="41"/>
      <c r="J108" s="41"/>
      <c r="K108" s="41"/>
      <c r="L108" s="41"/>
    </row>
    <row r="109" spans="1:12" ht="62.25" customHeight="1">
      <c r="A109" s="55"/>
      <c r="B109" s="69"/>
      <c r="C109" s="59" t="s">
        <v>4</v>
      </c>
      <c r="D109" s="66" t="s">
        <v>70</v>
      </c>
      <c r="E109" s="75">
        <v>38307.8</v>
      </c>
      <c r="F109" s="75">
        <v>0</v>
      </c>
      <c r="G109" s="75">
        <v>0</v>
      </c>
      <c r="H109" s="41"/>
      <c r="I109" s="41"/>
      <c r="J109" s="41"/>
      <c r="K109" s="41"/>
      <c r="L109" s="41"/>
    </row>
    <row r="110" spans="1:9" ht="62.25" customHeight="1">
      <c r="A110" s="55"/>
      <c r="B110" s="69"/>
      <c r="C110" s="57" t="s">
        <v>138</v>
      </c>
      <c r="D110" s="64" t="s">
        <v>72</v>
      </c>
      <c r="E110" s="73">
        <f>SUM(E111:E112)</f>
        <v>48368.3</v>
      </c>
      <c r="F110" s="73">
        <f>SUM(F111:F112)</f>
        <v>15940.8</v>
      </c>
      <c r="G110" s="73">
        <f>SUM(G111:G112)</f>
        <v>10798.5</v>
      </c>
      <c r="H110" s="10"/>
      <c r="I110" s="39"/>
    </row>
    <row r="111" spans="1:9" ht="48.75" customHeight="1">
      <c r="A111" s="55"/>
      <c r="B111" s="69"/>
      <c r="C111" s="59" t="s">
        <v>139</v>
      </c>
      <c r="D111" s="66" t="s">
        <v>73</v>
      </c>
      <c r="E111" s="81">
        <f>4109.5-240</f>
        <v>3869.5</v>
      </c>
      <c r="F111" s="81">
        <v>1275.3</v>
      </c>
      <c r="G111" s="81">
        <v>648</v>
      </c>
      <c r="H111" s="10"/>
      <c r="I111" s="37"/>
    </row>
    <row r="112" spans="1:12" ht="63">
      <c r="A112" s="55"/>
      <c r="B112" s="69"/>
      <c r="C112" s="59" t="s">
        <v>140</v>
      </c>
      <c r="D112" s="66" t="s">
        <v>74</v>
      </c>
      <c r="E112" s="81">
        <v>44498.8</v>
      </c>
      <c r="F112" s="81">
        <v>14665.5</v>
      </c>
      <c r="G112" s="81">
        <v>10150.5</v>
      </c>
      <c r="H112" s="23"/>
      <c r="I112" s="23"/>
      <c r="J112" s="23"/>
      <c r="K112" s="23"/>
      <c r="L112" s="23"/>
    </row>
    <row r="113" spans="1:12" ht="60" customHeight="1">
      <c r="A113" s="55"/>
      <c r="B113" s="69"/>
      <c r="C113" s="57" t="s">
        <v>141</v>
      </c>
      <c r="D113" s="64" t="s">
        <v>75</v>
      </c>
      <c r="E113" s="73">
        <f>E114</f>
        <v>0.6</v>
      </c>
      <c r="F113" s="73">
        <f>F114</f>
        <v>0.6</v>
      </c>
      <c r="G113" s="73">
        <f>G114</f>
        <v>0.6</v>
      </c>
      <c r="H113" s="45"/>
      <c r="I113" s="26"/>
      <c r="J113" s="26"/>
      <c r="K113" s="26"/>
      <c r="L113" s="46"/>
    </row>
    <row r="114" spans="1:12" ht="63">
      <c r="A114" s="55"/>
      <c r="B114" s="69"/>
      <c r="C114" s="59" t="s">
        <v>142</v>
      </c>
      <c r="D114" s="66" t="s">
        <v>167</v>
      </c>
      <c r="E114" s="81">
        <v>0.6</v>
      </c>
      <c r="F114" s="81">
        <v>0.6</v>
      </c>
      <c r="G114" s="81">
        <v>0.6</v>
      </c>
      <c r="H114" s="45"/>
      <c r="I114" s="26"/>
      <c r="J114" s="26"/>
      <c r="K114" s="26"/>
      <c r="L114" s="46"/>
    </row>
    <row r="115" spans="1:12" ht="63" hidden="1">
      <c r="A115" s="55"/>
      <c r="B115" s="69"/>
      <c r="C115" s="57" t="s">
        <v>143</v>
      </c>
      <c r="D115" s="64" t="s">
        <v>76</v>
      </c>
      <c r="E115" s="73">
        <f>E116</f>
        <v>0</v>
      </c>
      <c r="F115" s="73">
        <f>F116</f>
        <v>0</v>
      </c>
      <c r="G115" s="73">
        <f>G116</f>
        <v>0</v>
      </c>
      <c r="H115" s="45"/>
      <c r="I115" s="26"/>
      <c r="J115" s="26"/>
      <c r="K115" s="26"/>
      <c r="L115" s="46"/>
    </row>
    <row r="116" spans="1:12" ht="63" hidden="1">
      <c r="A116" s="55"/>
      <c r="B116" s="69"/>
      <c r="C116" s="59" t="s">
        <v>144</v>
      </c>
      <c r="D116" s="66" t="s">
        <v>168</v>
      </c>
      <c r="E116" s="81">
        <v>0</v>
      </c>
      <c r="F116" s="81">
        <v>0</v>
      </c>
      <c r="G116" s="81">
        <v>0</v>
      </c>
      <c r="H116" s="45"/>
      <c r="I116" s="26"/>
      <c r="J116" s="26"/>
      <c r="K116" s="26"/>
      <c r="L116" s="46"/>
    </row>
    <row r="117" spans="1:12" ht="94.5" hidden="1">
      <c r="A117" s="55"/>
      <c r="B117" s="69"/>
      <c r="C117" s="62" t="s">
        <v>145</v>
      </c>
      <c r="D117" s="64" t="s">
        <v>77</v>
      </c>
      <c r="E117" s="73">
        <f>E118</f>
        <v>0</v>
      </c>
      <c r="F117" s="73">
        <f>F118</f>
        <v>0</v>
      </c>
      <c r="G117" s="73">
        <f>G118</f>
        <v>0</v>
      </c>
      <c r="H117" s="45"/>
      <c r="I117" s="26"/>
      <c r="J117" s="26"/>
      <c r="K117" s="26"/>
      <c r="L117" s="46"/>
    </row>
    <row r="118" spans="1:12" ht="78.75" customHeight="1" hidden="1">
      <c r="A118" s="55"/>
      <c r="B118" s="69"/>
      <c r="C118" s="60" t="s">
        <v>28</v>
      </c>
      <c r="D118" s="66" t="s">
        <v>169</v>
      </c>
      <c r="E118" s="81">
        <v>0</v>
      </c>
      <c r="F118" s="81">
        <v>0</v>
      </c>
      <c r="G118" s="81">
        <v>0</v>
      </c>
      <c r="H118" s="45"/>
      <c r="I118" s="26"/>
      <c r="J118" s="26"/>
      <c r="K118" s="26"/>
      <c r="L118" s="46"/>
    </row>
    <row r="119" spans="1:10" ht="47.25">
      <c r="A119" s="55"/>
      <c r="B119" s="69"/>
      <c r="C119" s="62" t="s">
        <v>176</v>
      </c>
      <c r="D119" s="64" t="s">
        <v>175</v>
      </c>
      <c r="E119" s="73">
        <f>E120+E121</f>
        <v>33953.200000000004</v>
      </c>
      <c r="F119" s="73">
        <f>F120+F121</f>
        <v>34988</v>
      </c>
      <c r="G119" s="73">
        <f>G120+G121</f>
        <v>34402.1</v>
      </c>
      <c r="H119" s="47"/>
      <c r="I119" s="48"/>
      <c r="J119" s="49"/>
    </row>
    <row r="120" spans="1:13" s="90" customFormat="1" ht="78.75">
      <c r="A120" s="55"/>
      <c r="B120" s="69"/>
      <c r="C120" s="84" t="s">
        <v>185</v>
      </c>
      <c r="D120" s="85" t="s">
        <v>183</v>
      </c>
      <c r="E120" s="86">
        <f>2802.4-86.1</f>
        <v>2716.3</v>
      </c>
      <c r="F120" s="86">
        <v>2799</v>
      </c>
      <c r="G120" s="86">
        <v>2064.1</v>
      </c>
      <c r="H120" s="87"/>
      <c r="I120" s="88"/>
      <c r="J120" s="28"/>
      <c r="K120" s="89"/>
      <c r="L120" s="46"/>
      <c r="M120" s="55"/>
    </row>
    <row r="121" spans="1:10" ht="45" customHeight="1">
      <c r="A121" s="55"/>
      <c r="B121" s="69"/>
      <c r="C121" s="60" t="s">
        <v>186</v>
      </c>
      <c r="D121" s="66" t="s">
        <v>184</v>
      </c>
      <c r="E121" s="81">
        <f>32227.4-990.5</f>
        <v>31236.9</v>
      </c>
      <c r="F121" s="81">
        <v>32189</v>
      </c>
      <c r="G121" s="81">
        <v>32338</v>
      </c>
      <c r="H121" s="47"/>
      <c r="I121" s="48"/>
      <c r="J121" s="49"/>
    </row>
    <row r="122" spans="1:12" ht="63">
      <c r="A122" s="55"/>
      <c r="B122" s="69"/>
      <c r="C122" s="57" t="s">
        <v>146</v>
      </c>
      <c r="D122" s="64" t="s">
        <v>78</v>
      </c>
      <c r="E122" s="73">
        <f>E123+E124</f>
        <v>838.7</v>
      </c>
      <c r="F122" s="73">
        <f>F123+F124</f>
        <v>802.3000000000001</v>
      </c>
      <c r="G122" s="73">
        <f>G123+G124</f>
        <v>804.1</v>
      </c>
      <c r="H122" s="31"/>
      <c r="I122" s="50"/>
      <c r="J122" s="31"/>
      <c r="K122" s="31"/>
      <c r="L122" s="31"/>
    </row>
    <row r="123" spans="1:10" ht="63">
      <c r="A123" s="55"/>
      <c r="B123" s="69"/>
      <c r="C123" s="59" t="s">
        <v>17</v>
      </c>
      <c r="D123" s="66" t="s">
        <v>79</v>
      </c>
      <c r="E123" s="75">
        <v>67.1</v>
      </c>
      <c r="F123" s="75">
        <v>64.2</v>
      </c>
      <c r="G123" s="75">
        <v>48.2</v>
      </c>
      <c r="H123" s="51"/>
      <c r="I123" s="52"/>
      <c r="J123" s="51"/>
    </row>
    <row r="124" spans="1:9" ht="51.75" customHeight="1">
      <c r="A124" s="55"/>
      <c r="B124" s="69"/>
      <c r="C124" s="59" t="s">
        <v>147</v>
      </c>
      <c r="D124" s="66" t="s">
        <v>80</v>
      </c>
      <c r="E124" s="81">
        <f>771.9-0.3</f>
        <v>771.6</v>
      </c>
      <c r="F124" s="81">
        <v>738.1</v>
      </c>
      <c r="G124" s="81">
        <v>755.9</v>
      </c>
      <c r="H124" s="10"/>
      <c r="I124" s="53"/>
    </row>
    <row r="125" spans="1:7" ht="31.5">
      <c r="A125" s="55"/>
      <c r="B125" s="68"/>
      <c r="C125" s="58" t="s">
        <v>6</v>
      </c>
      <c r="D125" s="65" t="s">
        <v>170</v>
      </c>
      <c r="E125" s="74">
        <f>E126+E128</f>
        <v>29790.300000000003</v>
      </c>
      <c r="F125" s="74">
        <f>F126+F128</f>
        <v>28745.1</v>
      </c>
      <c r="G125" s="74">
        <f>G126+G128</f>
        <v>28745.6</v>
      </c>
    </row>
    <row r="126" spans="2:9" ht="63">
      <c r="B126" s="2"/>
      <c r="C126" s="57" t="s">
        <v>234</v>
      </c>
      <c r="D126" s="64" t="s">
        <v>150</v>
      </c>
      <c r="E126" s="73">
        <f>E127</f>
        <v>28904.4</v>
      </c>
      <c r="F126" s="73">
        <f>F127</f>
        <v>28357.6</v>
      </c>
      <c r="G126" s="73">
        <f>G127</f>
        <v>28357.6</v>
      </c>
      <c r="H126" s="5"/>
      <c r="I126" s="5"/>
    </row>
    <row r="127" spans="2:7" ht="63">
      <c r="B127" s="2"/>
      <c r="C127" s="59" t="s">
        <v>100</v>
      </c>
      <c r="D127" s="66" t="s">
        <v>207</v>
      </c>
      <c r="E127" s="81">
        <v>28904.4</v>
      </c>
      <c r="F127" s="81">
        <v>28357.6</v>
      </c>
      <c r="G127" s="81">
        <v>28357.6</v>
      </c>
    </row>
    <row r="128" spans="2:7" ht="24" customHeight="1">
      <c r="B128" s="2"/>
      <c r="C128" s="57" t="s">
        <v>148</v>
      </c>
      <c r="D128" s="64" t="s">
        <v>151</v>
      </c>
      <c r="E128" s="73">
        <f>E129</f>
        <v>885.9</v>
      </c>
      <c r="F128" s="73">
        <f>F129</f>
        <v>387.5</v>
      </c>
      <c r="G128" s="73">
        <f>G129</f>
        <v>388</v>
      </c>
    </row>
    <row r="129" spans="2:7" ht="31.5">
      <c r="B129" s="2"/>
      <c r="C129" s="57" t="s">
        <v>149</v>
      </c>
      <c r="D129" s="64" t="s">
        <v>152</v>
      </c>
      <c r="E129" s="73">
        <f>SUM(E130:E132)</f>
        <v>885.9</v>
      </c>
      <c r="F129" s="73">
        <f>SUM(F130:F134)</f>
        <v>387.5</v>
      </c>
      <c r="G129" s="73">
        <f>SUM(G130:G134)</f>
        <v>388</v>
      </c>
    </row>
    <row r="130" spans="2:7" ht="63.75" customHeight="1" hidden="1">
      <c r="B130" s="2"/>
      <c r="C130" s="59" t="s">
        <v>84</v>
      </c>
      <c r="D130" s="66" t="s">
        <v>153</v>
      </c>
      <c r="E130" s="75"/>
      <c r="F130" s="75"/>
      <c r="G130" s="75"/>
    </row>
    <row r="131" spans="2:7" ht="51.75" customHeight="1">
      <c r="B131" s="2"/>
      <c r="C131" s="59" t="s">
        <v>244</v>
      </c>
      <c r="D131" s="66" t="s">
        <v>245</v>
      </c>
      <c r="E131" s="75">
        <v>885.9</v>
      </c>
      <c r="F131" s="75">
        <v>0</v>
      </c>
      <c r="G131" s="75">
        <v>0</v>
      </c>
    </row>
    <row r="132" spans="1:12" s="4" customFormat="1" ht="64.5" customHeight="1" hidden="1">
      <c r="A132"/>
      <c r="B132" s="2"/>
      <c r="C132" s="59" t="s">
        <v>83</v>
      </c>
      <c r="D132" s="66" t="s">
        <v>154</v>
      </c>
      <c r="E132" s="81"/>
      <c r="F132" s="81"/>
      <c r="G132" s="81"/>
      <c r="J132" s="10"/>
      <c r="K132" s="10"/>
      <c r="L132" s="12"/>
    </row>
    <row r="133" spans="1:12" s="4" customFormat="1" ht="64.5" customHeight="1">
      <c r="A133"/>
      <c r="B133" s="91"/>
      <c r="C133" s="96" t="s">
        <v>260</v>
      </c>
      <c r="D133" s="66" t="s">
        <v>261</v>
      </c>
      <c r="E133" s="81">
        <v>0</v>
      </c>
      <c r="F133" s="81">
        <v>31</v>
      </c>
      <c r="G133" s="81">
        <v>23.3</v>
      </c>
      <c r="J133" s="10"/>
      <c r="K133" s="10"/>
      <c r="L133" s="12"/>
    </row>
    <row r="134" spans="1:12" s="4" customFormat="1" ht="64.5" customHeight="1">
      <c r="A134"/>
      <c r="B134" s="91"/>
      <c r="C134" s="97" t="s">
        <v>262</v>
      </c>
      <c r="D134" s="66" t="s">
        <v>263</v>
      </c>
      <c r="E134" s="81">
        <v>0</v>
      </c>
      <c r="F134" s="81">
        <v>356.5</v>
      </c>
      <c r="G134" s="81">
        <v>364.7</v>
      </c>
      <c r="J134" s="10"/>
      <c r="K134" s="10"/>
      <c r="L134" s="12"/>
    </row>
    <row r="135" spans="1:12" s="4" customFormat="1" ht="30" customHeight="1">
      <c r="A135"/>
      <c r="B135" s="91"/>
      <c r="C135" s="92" t="s">
        <v>220</v>
      </c>
      <c r="D135" s="64" t="s">
        <v>222</v>
      </c>
      <c r="E135" s="82">
        <f aca="true" t="shared" si="0" ref="E135:G136">E136</f>
        <v>0</v>
      </c>
      <c r="F135" s="82">
        <f t="shared" si="0"/>
        <v>0</v>
      </c>
      <c r="G135" s="82">
        <f t="shared" si="0"/>
        <v>0</v>
      </c>
      <c r="J135" s="10"/>
      <c r="K135" s="10"/>
      <c r="L135" s="12"/>
    </row>
    <row r="136" spans="1:12" s="4" customFormat="1" ht="35.25" customHeight="1">
      <c r="A136"/>
      <c r="B136" s="91"/>
      <c r="C136" s="92" t="s">
        <v>221</v>
      </c>
      <c r="D136" s="64" t="s">
        <v>223</v>
      </c>
      <c r="E136" s="82">
        <f t="shared" si="0"/>
        <v>0</v>
      </c>
      <c r="F136" s="82">
        <f t="shared" si="0"/>
        <v>0</v>
      </c>
      <c r="G136" s="82">
        <f t="shared" si="0"/>
        <v>0</v>
      </c>
      <c r="J136" s="10"/>
      <c r="K136" s="10"/>
      <c r="L136" s="12"/>
    </row>
    <row r="137" spans="1:12" s="4" customFormat="1" ht="39" customHeight="1" hidden="1">
      <c r="A137"/>
      <c r="B137" s="91"/>
      <c r="C137" s="93" t="s">
        <v>221</v>
      </c>
      <c r="D137" s="85" t="s">
        <v>223</v>
      </c>
      <c r="E137" s="81"/>
      <c r="F137" s="81"/>
      <c r="G137" s="81"/>
      <c r="J137" s="10"/>
      <c r="K137" s="10"/>
      <c r="L137" s="12"/>
    </row>
    <row r="138" spans="1:12" s="4" customFormat="1" ht="39" customHeight="1">
      <c r="A138"/>
      <c r="B138" s="91"/>
      <c r="C138" s="56" t="s">
        <v>235</v>
      </c>
      <c r="D138" s="63" t="s">
        <v>226</v>
      </c>
      <c r="E138" s="94">
        <v>69732.5</v>
      </c>
      <c r="F138" s="94"/>
      <c r="G138" s="94"/>
      <c r="J138" s="10"/>
      <c r="K138" s="10"/>
      <c r="L138" s="12"/>
    </row>
    <row r="139" spans="1:12" s="103" customFormat="1" ht="42.75" hidden="1">
      <c r="A139" s="98"/>
      <c r="B139" s="99"/>
      <c r="C139" s="100" t="s">
        <v>208</v>
      </c>
      <c r="D139" s="101" t="s">
        <v>209</v>
      </c>
      <c r="E139" s="102">
        <f>E140+E141</f>
        <v>0</v>
      </c>
      <c r="F139" s="102">
        <f>F140</f>
        <v>0</v>
      </c>
      <c r="G139" s="102">
        <f>G140</f>
        <v>0</v>
      </c>
      <c r="J139" s="104"/>
      <c r="K139" s="104"/>
      <c r="L139" s="105"/>
    </row>
    <row r="140" spans="1:12" s="103" customFormat="1" ht="71.25" hidden="1">
      <c r="A140" s="98"/>
      <c r="B140" s="99"/>
      <c r="C140" s="106" t="s">
        <v>210</v>
      </c>
      <c r="D140" s="107" t="s">
        <v>211</v>
      </c>
      <c r="E140" s="108"/>
      <c r="F140" s="108">
        <v>0</v>
      </c>
      <c r="G140" s="108">
        <v>0</v>
      </c>
      <c r="J140" s="104"/>
      <c r="K140" s="104"/>
      <c r="L140" s="105"/>
    </row>
    <row r="141" spans="1:12" s="103" customFormat="1" ht="59.25" customHeight="1" hidden="1">
      <c r="A141" s="98"/>
      <c r="B141" s="99"/>
      <c r="C141" s="106" t="s">
        <v>225</v>
      </c>
      <c r="D141" s="107" t="s">
        <v>224</v>
      </c>
      <c r="E141" s="109"/>
      <c r="F141" s="109">
        <v>0</v>
      </c>
      <c r="G141" s="109">
        <v>0</v>
      </c>
      <c r="J141" s="104"/>
      <c r="K141" s="104"/>
      <c r="L141" s="105"/>
    </row>
    <row r="142" spans="1:12" s="4" customFormat="1" ht="12.75">
      <c r="A142"/>
      <c r="B142" s="1"/>
      <c r="C142" s="71"/>
      <c r="D142" s="1"/>
      <c r="E142" s="1"/>
      <c r="F142"/>
      <c r="G142" s="1"/>
      <c r="J142" s="10"/>
      <c r="K142" s="10"/>
      <c r="L142" s="12"/>
    </row>
    <row r="143" spans="1:12" s="4" customFormat="1" ht="12.75">
      <c r="A143"/>
      <c r="B143" s="1"/>
      <c r="C143" s="71"/>
      <c r="D143" s="1"/>
      <c r="E143" s="1"/>
      <c r="F143"/>
      <c r="G143" s="83"/>
      <c r="J143" s="10"/>
      <c r="K143" s="10"/>
      <c r="L143" s="12"/>
    </row>
    <row r="144" spans="1:12" s="4" customFormat="1" ht="12.75">
      <c r="A144"/>
      <c r="B144" s="1"/>
      <c r="C144" s="71"/>
      <c r="D144" s="1"/>
      <c r="E144" s="1"/>
      <c r="F144"/>
      <c r="G144" s="83"/>
      <c r="J144" s="10"/>
      <c r="K144" s="10"/>
      <c r="L144" s="12"/>
    </row>
    <row r="145" spans="1:12" s="4" customFormat="1" ht="12.75">
      <c r="A145"/>
      <c r="B145" s="1"/>
      <c r="C145" s="71"/>
      <c r="D145" s="1"/>
      <c r="E145" s="1"/>
      <c r="F145"/>
      <c r="G145" s="83"/>
      <c r="J145" s="10"/>
      <c r="K145" s="10"/>
      <c r="L145" s="12"/>
    </row>
    <row r="146" spans="1:12" s="4" customFormat="1" ht="12.75">
      <c r="A146"/>
      <c r="B146" s="1"/>
      <c r="C146" s="71"/>
      <c r="D146" s="1"/>
      <c r="E146" s="1"/>
      <c r="F146"/>
      <c r="G146" s="83"/>
      <c r="J146" s="10"/>
      <c r="K146" s="10"/>
      <c r="L146" s="12"/>
    </row>
    <row r="147" spans="1:12" s="4" customFormat="1" ht="12.75">
      <c r="A147"/>
      <c r="B147" s="1"/>
      <c r="C147" s="71"/>
      <c r="D147" s="1"/>
      <c r="E147" s="1"/>
      <c r="F147"/>
      <c r="G147" s="83"/>
      <c r="J147" s="10"/>
      <c r="K147" s="10"/>
      <c r="L147" s="12"/>
    </row>
    <row r="148" spans="1:12" s="4" customFormat="1" ht="12.75">
      <c r="A148"/>
      <c r="B148" s="1"/>
      <c r="C148" s="71"/>
      <c r="D148" s="1"/>
      <c r="E148" s="1"/>
      <c r="F148"/>
      <c r="G148" s="83"/>
      <c r="J148" s="10"/>
      <c r="K148" s="10"/>
      <c r="L148" s="12"/>
    </row>
    <row r="149" spans="1:12" s="4" customFormat="1" ht="12.75">
      <c r="A149"/>
      <c r="B149" s="1"/>
      <c r="C149" s="71"/>
      <c r="D149" s="1"/>
      <c r="E149" s="1"/>
      <c r="F149"/>
      <c r="G149" s="83"/>
      <c r="J149" s="10"/>
      <c r="K149" s="10"/>
      <c r="L149" s="12"/>
    </row>
    <row r="150" spans="1:12" s="4" customFormat="1" ht="12.75">
      <c r="A150"/>
      <c r="B150" s="1"/>
      <c r="C150" s="71"/>
      <c r="D150" s="1"/>
      <c r="E150" s="1"/>
      <c r="F150"/>
      <c r="G150" s="83"/>
      <c r="J150" s="10"/>
      <c r="K150" s="10"/>
      <c r="L150" s="12"/>
    </row>
    <row r="151" spans="1:12" s="4" customFormat="1" ht="12.75">
      <c r="A151"/>
      <c r="B151" s="1"/>
      <c r="C151" s="71"/>
      <c r="D151" s="1"/>
      <c r="E151" s="1"/>
      <c r="F151"/>
      <c r="G151" s="83"/>
      <c r="J151" s="10"/>
      <c r="K151" s="10"/>
      <c r="L151" s="12"/>
    </row>
    <row r="152" spans="1:12" s="4" customFormat="1" ht="12.75">
      <c r="A152"/>
      <c r="B152" s="1"/>
      <c r="C152" s="71"/>
      <c r="D152" s="1"/>
      <c r="E152" s="1"/>
      <c r="F152"/>
      <c r="G152" s="83"/>
      <c r="J152" s="10"/>
      <c r="K152" s="10"/>
      <c r="L152" s="12"/>
    </row>
  </sheetData>
  <sheetProtection/>
  <mergeCells count="4">
    <mergeCell ref="F1:G1"/>
    <mergeCell ref="E3:G3"/>
    <mergeCell ref="E4:G4"/>
    <mergeCell ref="C5:G5"/>
  </mergeCells>
  <printOptions horizontalCentered="1"/>
  <pageMargins left="0.1968503937007874" right="0.2755905511811024" top="0.2755905511811024" bottom="0.2755905511811024" header="0.2362204724409449" footer="0.1968503937007874"/>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Татьяна Кулакова</cp:lastModifiedBy>
  <cp:lastPrinted>2023-05-17T09:20:08Z</cp:lastPrinted>
  <dcterms:created xsi:type="dcterms:W3CDTF">2008-10-30T07:18:08Z</dcterms:created>
  <dcterms:modified xsi:type="dcterms:W3CDTF">2023-05-18T08:02:26Z</dcterms:modified>
  <cp:category/>
  <cp:version/>
  <cp:contentType/>
  <cp:contentStatus/>
</cp:coreProperties>
</file>