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май" sheetId="1" r:id="rId1"/>
  </sheets>
  <definedNames>
    <definedName name="_xlnm.Print_Area" localSheetId="0">'май'!$A$1:$G$175</definedName>
  </definedNames>
  <calcPr fullCalcOnLoad="1"/>
</workbook>
</file>

<file path=xl/sharedStrings.xml><?xml version="1.0" encoding="utf-8"?>
<sst xmlns="http://schemas.openxmlformats.org/spreadsheetml/2006/main" count="192" uniqueCount="187">
  <si>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</si>
  <si>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</si>
  <si>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</si>
  <si>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</si>
  <si>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</si>
  <si>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</si>
  <si>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</si>
  <si>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</si>
  <si>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</si>
  <si>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</si>
  <si>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</si>
  <si>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</si>
  <si>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</si>
  <si>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</si>
  <si>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</si>
  <si>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</si>
  <si>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</si>
  <si>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</si>
  <si>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</si>
  <si>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</si>
  <si>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</si>
  <si>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</si>
  <si>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</si>
  <si>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</si>
  <si>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</si>
  <si>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</si>
  <si>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</si>
  <si>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</si>
  <si>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</si>
  <si>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</si>
  <si>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</si>
  <si>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</si>
  <si>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</si>
  <si>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</si>
  <si>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</si>
  <si>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</si>
  <si>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</si>
  <si>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</si>
  <si>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</si>
  <si>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</si>
  <si>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</si>
  <si>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</si>
  <si>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</si>
  <si>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</si>
  <si>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</si>
  <si>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</si>
  <si>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</si>
  <si>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</si>
  <si>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</si>
  <si>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</si>
  <si>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</si>
  <si>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</si>
  <si>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</si>
  <si>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</si>
  <si>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</si>
  <si>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</si>
  <si>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</si>
  <si>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</si>
  <si>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</si>
  <si>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</si>
  <si>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</si>
  <si>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</si>
  <si>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</si>
  <si>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</si>
  <si>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</si>
  <si>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</si>
  <si>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</si>
  <si>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</si>
  <si>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</si>
  <si>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</si>
  <si>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</si>
  <si>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</si>
  <si>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</si>
  <si>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</si>
  <si>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</si>
  <si>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</si>
  <si>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</si>
  <si>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</si>
  <si>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</si>
  <si>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</si>
  <si>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</si>
  <si>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</si>
  <si>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</si>
  <si>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</si>
  <si>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</si>
  <si>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</si>
  <si>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</si>
  <si>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</si>
  <si>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</si>
  <si>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</si>
  <si>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</si>
  <si>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</si>
  <si>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</si>
  <si>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</si>
  <si>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</si>
  <si>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</si>
  <si>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</si>
  <si>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</si>
  <si>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</si>
  <si>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</si>
  <si>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</si>
  <si>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</si>
  <si>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</si>
  <si>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</si>
  <si>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</si>
  <si>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</si>
  <si>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</si>
  <si>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</si>
  <si>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</si>
  <si>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</si>
  <si>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</si>
  <si>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</si>
  <si>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</si>
  <si>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</si>
  <si>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</si>
  <si>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</si>
  <si>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</si>
  <si>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</si>
  <si>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</si>
  <si>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</si>
  <si>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</si>
  <si>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</si>
  <si>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</si>
  <si>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</si>
  <si>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</si>
  <si>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</si>
  <si>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</si>
  <si>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</si>
  <si>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</si>
  <si>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</si>
  <si>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</si>
  <si>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</si>
  <si>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</si>
  <si>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</si>
  <si>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</si>
  <si>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</si>
  <si>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</si>
  <si>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</si>
  <si>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</si>
  <si>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</si>
  <si>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</si>
  <si>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</si>
  <si>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</si>
  <si>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</si>
  <si>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</si>
  <si>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</si>
  <si>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</si>
  <si>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</si>
  <si>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</si>
  <si>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</si>
  <si>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</si>
  <si>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</si>
  <si>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</si>
  <si>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</si>
  <si>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</si>
  <si>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</si>
  <si>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</si>
  <si>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</si>
  <si>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</si>
  <si>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</si>
  <si>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</si>
  <si>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</si>
  <si>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</si>
  <si>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</si>
  <si>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</si>
  <si>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</si>
  <si>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</si>
  <si>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</si>
  <si>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</si>
  <si>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</si>
  <si>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</si>
  <si>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</si>
  <si>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</si>
  <si>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</si>
  <si>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</si>
  <si>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</si>
  <si>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</si>
  <si>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</si>
  <si>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</si>
  <si>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</si>
  <si>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</si>
  <si>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</si>
  <si>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</si>
  <si>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</si>
  <si>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</si>
  <si>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Приложение  № 2</t>
  </si>
  <si>
    <t>от 30.05.2019  №28-70/6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</si>
</sst>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102"/>
  <sheetViews>
    <sheetView tabSelected="1" view="pageBreakPreview" zoomScale="120" zoomScaleSheetLayoutView="120" zoomScalePageLayoutView="0" workbookViewId="0" topLeftCell="A1">
      <selection activeCell="E4" sqref="E4:G4"/>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s>
  <sheetData>
    <row r="1" spans="5:7" ht="12.75">
      <c r="E1" s="17"/>
      <c r="F1" s="95" t="s">
        <v>185</v>
      </c>
      <c r="G1" s="95"/>
    </row>
    <row r="2" spans="5:7" ht="12.75">
      <c r="E2" s="17"/>
      <c r="F2" s="19" t="s">
        <v>104</v>
      </c>
      <c r="G2" s="18" t="s">
        <v>30</v>
      </c>
    </row>
    <row r="3" spans="5:7" ht="15.75" customHeight="1">
      <c r="E3" s="96" t="s">
        <v>92</v>
      </c>
      <c r="F3" s="97"/>
      <c r="G3" s="97"/>
    </row>
    <row r="4" spans="5:7" ht="18" customHeight="1">
      <c r="E4" s="95" t="s">
        <v>186</v>
      </c>
      <c r="F4" s="95"/>
      <c r="G4" s="95"/>
    </row>
    <row r="5" ht="1.5" customHeight="1" hidden="1"/>
    <row r="6" spans="3:7" ht="29.25" customHeight="1">
      <c r="C6" s="98" t="s">
        <v>106</v>
      </c>
      <c r="D6" s="99"/>
      <c r="E6" s="99"/>
      <c r="F6" s="99"/>
      <c r="G6" s="99"/>
    </row>
    <row r="7" spans="3:7" ht="18" customHeight="1">
      <c r="C7" s="9"/>
      <c r="D7" s="11"/>
      <c r="E7" s="10"/>
      <c r="F7" s="11"/>
      <c r="G7" s="21" t="s">
        <v>60</v>
      </c>
    </row>
    <row r="8" spans="2:7" ht="23.25" customHeight="1">
      <c r="B8" s="8"/>
      <c r="C8" s="22" t="s">
        <v>59</v>
      </c>
      <c r="D8" s="20" t="s">
        <v>5</v>
      </c>
      <c r="E8" s="23" t="s">
        <v>61</v>
      </c>
      <c r="F8" s="23" t="s">
        <v>62</v>
      </c>
      <c r="G8" s="23" t="s">
        <v>105</v>
      </c>
    </row>
    <row r="9" spans="2:7" ht="12" customHeight="1">
      <c r="B9" s="8"/>
      <c r="C9" s="4">
        <v>1</v>
      </c>
      <c r="D9" s="1">
        <v>2</v>
      </c>
      <c r="E9" s="2">
        <v>3</v>
      </c>
      <c r="F9" s="2">
        <v>4</v>
      </c>
      <c r="G9" s="2">
        <v>5</v>
      </c>
    </row>
    <row r="10" spans="2:7" ht="25.5" customHeight="1">
      <c r="B10" s="24" t="s">
        <v>9</v>
      </c>
      <c r="C10" s="5" t="s">
        <v>13</v>
      </c>
      <c r="D10" s="3" t="s">
        <v>14</v>
      </c>
      <c r="E10" s="28">
        <f>E11+E96+E97+E94</f>
        <v>1535761.5</v>
      </c>
      <c r="F10" s="28">
        <f>F11+F96+F97</f>
        <v>1105358.5</v>
      </c>
      <c r="G10" s="28">
        <f>G11+G96+G97</f>
        <v>1143452.7999999998</v>
      </c>
    </row>
    <row r="11" spans="2:7" ht="36.75" customHeight="1">
      <c r="B11" s="24" t="s">
        <v>10</v>
      </c>
      <c r="C11" s="6" t="s">
        <v>23</v>
      </c>
      <c r="D11" s="3" t="s">
        <v>22</v>
      </c>
      <c r="E11" s="28">
        <f>E12+E16+E37+E92</f>
        <v>1362287.7</v>
      </c>
      <c r="F11" s="28">
        <f>F12+F16+F37+F92</f>
        <v>1105358.5</v>
      </c>
      <c r="G11" s="28">
        <f>G12+G16+G37+G92</f>
        <v>1143452.7999999998</v>
      </c>
    </row>
    <row r="12" spans="2:7" ht="28.5" customHeight="1">
      <c r="B12" s="24" t="s">
        <v>18</v>
      </c>
      <c r="C12" s="36" t="s">
        <v>15</v>
      </c>
      <c r="D12" s="37" t="s">
        <v>109</v>
      </c>
      <c r="E12" s="29">
        <f>E13+E15+E14</f>
        <v>128424.6</v>
      </c>
      <c r="F12" s="29">
        <f>F13+F15+F14</f>
        <v>90909.5</v>
      </c>
      <c r="G12" s="29">
        <f>G13+G15+G14</f>
        <v>96988.4</v>
      </c>
    </row>
    <row r="13" spans="2:7" ht="30.75" customHeight="1">
      <c r="B13" s="24"/>
      <c r="C13" s="38" t="s">
        <v>24</v>
      </c>
      <c r="D13" s="39" t="s">
        <v>110</v>
      </c>
      <c r="E13" s="75">
        <v>75935.1</v>
      </c>
      <c r="F13" s="75">
        <v>64550</v>
      </c>
      <c r="G13" s="75">
        <v>69788.7</v>
      </c>
    </row>
    <row r="14" spans="2:7" ht="30.75" customHeight="1">
      <c r="B14" s="24"/>
      <c r="C14" s="38" t="s">
        <v>24</v>
      </c>
      <c r="D14" s="39" t="s">
        <v>110</v>
      </c>
      <c r="E14" s="75">
        <v>23082</v>
      </c>
      <c r="F14" s="75">
        <v>21004.6</v>
      </c>
      <c r="G14" s="75">
        <v>21844.8</v>
      </c>
    </row>
    <row r="15" spans="2:7" ht="30" customHeight="1">
      <c r="B15" s="24"/>
      <c r="C15" s="38" t="s">
        <v>31</v>
      </c>
      <c r="D15" s="39" t="s">
        <v>111</v>
      </c>
      <c r="E15" s="75">
        <f>23160.8+5000+1246.7</f>
        <v>29407.5</v>
      </c>
      <c r="F15" s="75">
        <v>5354.9</v>
      </c>
      <c r="G15" s="75">
        <v>5354.9</v>
      </c>
    </row>
    <row r="16" spans="2:7" ht="38.25" customHeight="1">
      <c r="B16" s="24" t="s">
        <v>19</v>
      </c>
      <c r="C16" s="36" t="s">
        <v>81</v>
      </c>
      <c r="D16" s="40" t="s">
        <v>112</v>
      </c>
      <c r="E16" s="30">
        <f>SUM(E17:E25)</f>
        <v>208078.2</v>
      </c>
      <c r="F16" s="30">
        <f>SUM(F19:F25)</f>
        <v>0</v>
      </c>
      <c r="G16" s="30">
        <f>SUM(G34:G34)</f>
        <v>0</v>
      </c>
    </row>
    <row r="17" spans="2:7" ht="38.25" customHeight="1">
      <c r="B17" s="24"/>
      <c r="C17" s="87" t="s">
        <v>180</v>
      </c>
      <c r="D17" s="68" t="s">
        <v>179</v>
      </c>
      <c r="E17" s="72">
        <v>45748.9</v>
      </c>
      <c r="F17" s="78"/>
      <c r="G17" s="78"/>
    </row>
    <row r="18" spans="2:7" ht="38.25" customHeight="1">
      <c r="B18" s="24"/>
      <c r="C18" s="87" t="s">
        <v>181</v>
      </c>
      <c r="D18" s="68" t="s">
        <v>182</v>
      </c>
      <c r="E18" s="72">
        <v>462.1</v>
      </c>
      <c r="F18" s="78"/>
      <c r="G18" s="78"/>
    </row>
    <row r="19" spans="2:7" ht="25.5" customHeight="1">
      <c r="B19" s="24"/>
      <c r="C19" s="91" t="s">
        <v>93</v>
      </c>
      <c r="D19" s="42" t="s">
        <v>94</v>
      </c>
      <c r="E19" s="72">
        <v>877.2</v>
      </c>
      <c r="F19" s="78"/>
      <c r="G19" s="78"/>
    </row>
    <row r="20" spans="2:7" ht="24.75" customHeight="1">
      <c r="B20" s="24"/>
      <c r="C20" s="92"/>
      <c r="D20" s="42" t="s">
        <v>95</v>
      </c>
      <c r="E20" s="72">
        <f>2614.5+373.5</f>
        <v>2988</v>
      </c>
      <c r="F20" s="78"/>
      <c r="G20" s="78"/>
    </row>
    <row r="21" spans="2:7" ht="24.75" customHeight="1">
      <c r="B21" s="24"/>
      <c r="C21" s="93" t="s">
        <v>175</v>
      </c>
      <c r="D21" s="68" t="s">
        <v>48</v>
      </c>
      <c r="E21" s="72">
        <v>77.7</v>
      </c>
      <c r="F21" s="78"/>
      <c r="G21" s="78"/>
    </row>
    <row r="22" spans="2:7" ht="24.75" customHeight="1">
      <c r="B22" s="24"/>
      <c r="C22" s="94"/>
      <c r="D22" s="68" t="s">
        <v>96</v>
      </c>
      <c r="E22" s="72">
        <v>7688.7</v>
      </c>
      <c r="F22" s="78"/>
      <c r="G22" s="78"/>
    </row>
    <row r="23" spans="2:7" ht="22.5" customHeight="1">
      <c r="B23" s="24"/>
      <c r="C23" s="100" t="s">
        <v>176</v>
      </c>
      <c r="D23" s="68" t="s">
        <v>177</v>
      </c>
      <c r="E23" s="72">
        <v>23.3</v>
      </c>
      <c r="F23" s="78"/>
      <c r="G23" s="78"/>
    </row>
    <row r="24" spans="2:7" ht="19.5" customHeight="1">
      <c r="B24" s="24"/>
      <c r="C24" s="101"/>
      <c r="D24" s="68" t="s">
        <v>178</v>
      </c>
      <c r="E24" s="72">
        <v>2311.3</v>
      </c>
      <c r="F24" s="78"/>
      <c r="G24" s="78"/>
    </row>
    <row r="25" spans="2:7" ht="21.75" customHeight="1">
      <c r="B25" s="24"/>
      <c r="C25" s="6" t="s">
        <v>16</v>
      </c>
      <c r="D25" s="43" t="s">
        <v>113</v>
      </c>
      <c r="E25" s="31">
        <f>E26</f>
        <v>147901</v>
      </c>
      <c r="F25" s="61">
        <f>F26</f>
        <v>0</v>
      </c>
      <c r="G25" s="61">
        <f>G26</f>
        <v>0</v>
      </c>
    </row>
    <row r="26" spans="2:7" ht="22.5" customHeight="1">
      <c r="B26" s="24"/>
      <c r="C26" s="44" t="s">
        <v>17</v>
      </c>
      <c r="D26" s="45" t="s">
        <v>114</v>
      </c>
      <c r="E26" s="32">
        <f>SUM(E27:E36)</f>
        <v>147901</v>
      </c>
      <c r="F26" s="32">
        <f>SUM(F27:F36)</f>
        <v>0</v>
      </c>
      <c r="G26" s="62">
        <f>SUM(G28:G28)</f>
        <v>0</v>
      </c>
    </row>
    <row r="27" spans="2:7" ht="48" customHeight="1">
      <c r="B27" s="24"/>
      <c r="C27" s="81" t="s">
        <v>97</v>
      </c>
      <c r="D27" s="68" t="s">
        <v>49</v>
      </c>
      <c r="E27" s="72">
        <v>196.3</v>
      </c>
      <c r="F27" s="78"/>
      <c r="G27" s="78"/>
    </row>
    <row r="28" spans="2:7" ht="69.75" customHeight="1">
      <c r="B28" s="24"/>
      <c r="C28" s="82" t="s">
        <v>98</v>
      </c>
      <c r="D28" s="68" t="s">
        <v>115</v>
      </c>
      <c r="E28" s="72">
        <v>15718.1</v>
      </c>
      <c r="F28" s="78"/>
      <c r="G28" s="78"/>
    </row>
    <row r="29" spans="2:7" ht="26.25" customHeight="1">
      <c r="B29" s="24"/>
      <c r="C29" s="41" t="s">
        <v>91</v>
      </c>
      <c r="D29" s="68" t="s">
        <v>46</v>
      </c>
      <c r="E29" s="72">
        <v>3337.3</v>
      </c>
      <c r="F29" s="78"/>
      <c r="G29" s="78"/>
    </row>
    <row r="30" spans="2:7" ht="52.5" customHeight="1">
      <c r="B30" s="24"/>
      <c r="C30" s="41" t="s">
        <v>86</v>
      </c>
      <c r="D30" s="68" t="s">
        <v>116</v>
      </c>
      <c r="E30" s="72">
        <v>17912.2</v>
      </c>
      <c r="F30" s="60">
        <v>0</v>
      </c>
      <c r="G30" s="60">
        <v>0</v>
      </c>
    </row>
    <row r="31" spans="2:7" ht="44.25" customHeight="1">
      <c r="B31" s="24"/>
      <c r="C31" s="87" t="s">
        <v>52</v>
      </c>
      <c r="D31" s="68" t="s">
        <v>51</v>
      </c>
      <c r="E31" s="72">
        <v>47.5</v>
      </c>
      <c r="F31" s="60"/>
      <c r="G31" s="60"/>
    </row>
    <row r="32" spans="2:7" ht="38.25" customHeight="1">
      <c r="B32" s="24"/>
      <c r="C32" s="87" t="s">
        <v>63</v>
      </c>
      <c r="D32" s="68" t="s">
        <v>117</v>
      </c>
      <c r="E32" s="72">
        <v>24909.8</v>
      </c>
      <c r="F32" s="60">
        <v>0</v>
      </c>
      <c r="G32" s="60">
        <v>0</v>
      </c>
    </row>
    <row r="33" spans="2:7" ht="38.25" customHeight="1">
      <c r="B33" s="24"/>
      <c r="C33" s="38" t="s">
        <v>183</v>
      </c>
      <c r="D33" s="68" t="s">
        <v>184</v>
      </c>
      <c r="E33" s="72">
        <v>3428.1</v>
      </c>
      <c r="F33" s="60"/>
      <c r="G33" s="60"/>
    </row>
    <row r="34" spans="2:7" ht="38.25" customHeight="1">
      <c r="B34" s="24"/>
      <c r="C34" s="38" t="s">
        <v>99</v>
      </c>
      <c r="D34" s="68" t="s">
        <v>173</v>
      </c>
      <c r="E34" s="72">
        <f>42351.7</f>
        <v>42351.7</v>
      </c>
      <c r="F34" s="63"/>
      <c r="G34" s="60"/>
    </row>
    <row r="35" spans="2:7" ht="48" customHeight="1" hidden="1">
      <c r="B35" s="24"/>
      <c r="C35" s="38" t="s">
        <v>101</v>
      </c>
      <c r="D35" s="68" t="s">
        <v>100</v>
      </c>
      <c r="E35" s="72"/>
      <c r="F35" s="63"/>
      <c r="G35" s="60"/>
    </row>
    <row r="36" spans="2:7" ht="67.5" customHeight="1">
      <c r="B36" s="25"/>
      <c r="C36" s="65" t="s">
        <v>40</v>
      </c>
      <c r="D36" s="42" t="s">
        <v>174</v>
      </c>
      <c r="E36" s="72">
        <v>40000</v>
      </c>
      <c r="F36" s="59">
        <v>0</v>
      </c>
      <c r="G36" s="59">
        <v>0</v>
      </c>
    </row>
    <row r="37" spans="2:7" ht="36" customHeight="1">
      <c r="B37" s="24" t="s">
        <v>20</v>
      </c>
      <c r="C37" s="53" t="s">
        <v>25</v>
      </c>
      <c r="D37" s="37" t="s">
        <v>118</v>
      </c>
      <c r="E37" s="30">
        <f>E38+E39+E74+E78+E81+E83+E85+E87+E90</f>
        <v>1025784.8999999999</v>
      </c>
      <c r="F37" s="30">
        <f>F38+F39+F74+F78+F81+F83+F85+F87+F90</f>
        <v>1014448.9999999999</v>
      </c>
      <c r="G37" s="30">
        <f>G38+G39+G74+G78+G81+G83+G85+G87+G90</f>
        <v>1046464.3999999999</v>
      </c>
    </row>
    <row r="38" spans="2:7" ht="42" customHeight="1">
      <c r="B38" s="24"/>
      <c r="C38" s="46" t="s">
        <v>90</v>
      </c>
      <c r="D38" s="47" t="s">
        <v>119</v>
      </c>
      <c r="E38" s="73">
        <f>26678.8+2159</f>
        <v>28837.8</v>
      </c>
      <c r="F38" s="74">
        <v>28600.6</v>
      </c>
      <c r="G38" s="74">
        <v>28600.6</v>
      </c>
    </row>
    <row r="39" spans="2:7" ht="36.75" customHeight="1">
      <c r="B39" s="24"/>
      <c r="C39" s="54" t="s">
        <v>26</v>
      </c>
      <c r="D39" s="64" t="s">
        <v>120</v>
      </c>
      <c r="E39" s="31">
        <f>SUM(E40:E73)</f>
        <v>875369.1999999998</v>
      </c>
      <c r="F39" s="31">
        <f>SUM(F40:F73)</f>
        <v>888792.2999999999</v>
      </c>
      <c r="G39" s="31">
        <f>SUM(G40:G73)</f>
        <v>915832.7999999999</v>
      </c>
    </row>
    <row r="40" spans="2:7" ht="64.5" customHeight="1">
      <c r="B40" s="24"/>
      <c r="C40" s="67" t="s">
        <v>64</v>
      </c>
      <c r="D40" s="42" t="s">
        <v>121</v>
      </c>
      <c r="E40" s="72">
        <f>3.7+1.2</f>
        <v>4.9</v>
      </c>
      <c r="F40" s="72">
        <v>4.1</v>
      </c>
      <c r="G40" s="72">
        <v>4.2</v>
      </c>
    </row>
    <row r="41" spans="2:7" ht="51" customHeight="1">
      <c r="B41" s="24"/>
      <c r="C41" s="66" t="s">
        <v>65</v>
      </c>
      <c r="D41" s="42" t="s">
        <v>122</v>
      </c>
      <c r="E41" s="73">
        <f>11868.8+2566.5</f>
        <v>14435.3</v>
      </c>
      <c r="F41" s="73">
        <v>18285.5</v>
      </c>
      <c r="G41" s="73">
        <v>18285.5</v>
      </c>
    </row>
    <row r="42" spans="2:7" ht="54.75" customHeight="1">
      <c r="B42" s="24"/>
      <c r="C42" s="27" t="s">
        <v>66</v>
      </c>
      <c r="D42" s="42" t="s">
        <v>123</v>
      </c>
      <c r="E42" s="73">
        <f>36260.4+8017.3</f>
        <v>44277.700000000004</v>
      </c>
      <c r="F42" s="74">
        <v>40789.5</v>
      </c>
      <c r="G42" s="74">
        <v>41559.9</v>
      </c>
    </row>
    <row r="43" spans="2:7" ht="63.75">
      <c r="B43" s="24"/>
      <c r="C43" s="70" t="s">
        <v>29</v>
      </c>
      <c r="D43" s="42" t="s">
        <v>124</v>
      </c>
      <c r="E43" s="74">
        <v>218.7</v>
      </c>
      <c r="F43" s="74">
        <v>218.7</v>
      </c>
      <c r="G43" s="74">
        <v>218.7</v>
      </c>
    </row>
    <row r="44" spans="2:7" ht="27.75" customHeight="1">
      <c r="B44" s="24"/>
      <c r="C44" s="38" t="s">
        <v>28</v>
      </c>
      <c r="D44" s="42" t="s">
        <v>125</v>
      </c>
      <c r="E44" s="73">
        <v>485.7</v>
      </c>
      <c r="F44" s="74">
        <v>504.1</v>
      </c>
      <c r="G44" s="74">
        <v>522.5</v>
      </c>
    </row>
    <row r="45" spans="2:7" ht="42.75" customHeight="1">
      <c r="B45" s="24"/>
      <c r="C45" s="38" t="s">
        <v>50</v>
      </c>
      <c r="D45" s="42" t="s">
        <v>126</v>
      </c>
      <c r="E45" s="74">
        <f>97.7+24.4</f>
        <v>122.1</v>
      </c>
      <c r="F45" s="74">
        <v>122.1</v>
      </c>
      <c r="G45" s="74">
        <v>122.1</v>
      </c>
    </row>
    <row r="46" spans="2:7" ht="27" customHeight="1">
      <c r="B46" s="24"/>
      <c r="C46" s="52" t="s">
        <v>67</v>
      </c>
      <c r="D46" s="42" t="s">
        <v>127</v>
      </c>
      <c r="E46" s="73">
        <f>13670+1457</f>
        <v>15127</v>
      </c>
      <c r="F46" s="73">
        <v>13670</v>
      </c>
      <c r="G46" s="73">
        <v>13670</v>
      </c>
    </row>
    <row r="47" spans="2:7" ht="37.5" customHeight="1">
      <c r="B47" s="24"/>
      <c r="C47" s="52" t="s">
        <v>80</v>
      </c>
      <c r="D47" s="42" t="s">
        <v>128</v>
      </c>
      <c r="E47" s="73">
        <f>178.1+42.7</f>
        <v>220.8</v>
      </c>
      <c r="F47" s="73">
        <v>178.1</v>
      </c>
      <c r="G47" s="73">
        <v>178.1</v>
      </c>
    </row>
    <row r="48" spans="2:7" ht="41.25" customHeight="1">
      <c r="B48" s="24"/>
      <c r="C48" s="55" t="s">
        <v>68</v>
      </c>
      <c r="D48" s="42" t="s">
        <v>129</v>
      </c>
      <c r="E48" s="73">
        <v>292633.9</v>
      </c>
      <c r="F48" s="74">
        <v>300923.9</v>
      </c>
      <c r="G48" s="74">
        <v>311419.3</v>
      </c>
    </row>
    <row r="49" spans="2:7" ht="55.5" customHeight="1">
      <c r="B49" s="24"/>
      <c r="C49" s="55" t="s">
        <v>32</v>
      </c>
      <c r="D49" s="42" t="s">
        <v>130</v>
      </c>
      <c r="E49" s="73">
        <v>46.8</v>
      </c>
      <c r="F49" s="74">
        <v>48.1</v>
      </c>
      <c r="G49" s="74">
        <v>49.8</v>
      </c>
    </row>
    <row r="50" spans="2:7" ht="54" customHeight="1">
      <c r="B50" s="24"/>
      <c r="C50" s="71" t="s">
        <v>85</v>
      </c>
      <c r="D50" s="42" t="s">
        <v>131</v>
      </c>
      <c r="E50" s="73">
        <f>3259.4+814.8</f>
        <v>4074.2</v>
      </c>
      <c r="F50" s="74">
        <v>4074.2</v>
      </c>
      <c r="G50" s="74">
        <v>4074.2</v>
      </c>
    </row>
    <row r="51" spans="2:7" ht="64.5" customHeight="1">
      <c r="B51" s="24"/>
      <c r="C51" s="52" t="s">
        <v>70</v>
      </c>
      <c r="D51" s="42" t="s">
        <v>132</v>
      </c>
      <c r="E51" s="73">
        <f>23420.5+5922.5</f>
        <v>29343</v>
      </c>
      <c r="F51" s="73">
        <v>25497.8</v>
      </c>
      <c r="G51" s="73">
        <v>26509.7</v>
      </c>
    </row>
    <row r="52" spans="2:7" ht="49.5" customHeight="1">
      <c r="B52" s="24"/>
      <c r="C52" s="52" t="s">
        <v>71</v>
      </c>
      <c r="D52" s="42" t="s">
        <v>133</v>
      </c>
      <c r="E52" s="73">
        <v>713.9</v>
      </c>
      <c r="F52" s="73">
        <v>728.2</v>
      </c>
      <c r="G52" s="73">
        <v>748.8</v>
      </c>
    </row>
    <row r="53" spans="2:7" ht="63.75" customHeight="1">
      <c r="B53" s="24"/>
      <c r="C53" s="52" t="s">
        <v>84</v>
      </c>
      <c r="D53" s="42" t="s">
        <v>134</v>
      </c>
      <c r="E53" s="73">
        <f>1591+397.8</f>
        <v>1988.8</v>
      </c>
      <c r="F53" s="74">
        <v>1988.8</v>
      </c>
      <c r="G53" s="74">
        <v>1988.8</v>
      </c>
    </row>
    <row r="54" spans="2:7" ht="65.25" customHeight="1">
      <c r="B54" s="24"/>
      <c r="C54" s="65" t="s">
        <v>82</v>
      </c>
      <c r="D54" s="42" t="s">
        <v>135</v>
      </c>
      <c r="E54" s="74">
        <v>90.8</v>
      </c>
      <c r="F54" s="74">
        <v>90.8</v>
      </c>
      <c r="G54" s="74">
        <v>90.8</v>
      </c>
    </row>
    <row r="55" spans="2:7" ht="42" customHeight="1">
      <c r="B55" s="24"/>
      <c r="C55" s="38" t="s">
        <v>0</v>
      </c>
      <c r="D55" s="42" t="s">
        <v>136</v>
      </c>
      <c r="E55" s="73">
        <v>494.9</v>
      </c>
      <c r="F55" s="74">
        <v>513.7</v>
      </c>
      <c r="G55" s="74">
        <v>531.7</v>
      </c>
    </row>
    <row r="56" spans="2:7" ht="42" customHeight="1">
      <c r="B56" s="24"/>
      <c r="C56" s="38" t="s">
        <v>1</v>
      </c>
      <c r="D56" s="42" t="s">
        <v>137</v>
      </c>
      <c r="E56" s="73">
        <v>1089.2</v>
      </c>
      <c r="F56" s="74">
        <v>1131</v>
      </c>
      <c r="G56" s="74">
        <v>1171.1</v>
      </c>
    </row>
    <row r="57" spans="2:7" ht="63" customHeight="1">
      <c r="B57" s="24"/>
      <c r="C57" s="65" t="s">
        <v>87</v>
      </c>
      <c r="D57" s="42" t="s">
        <v>138</v>
      </c>
      <c r="E57" s="73">
        <f>86666.2+21666.5</f>
        <v>108332.7</v>
      </c>
      <c r="F57" s="74">
        <v>97416.3</v>
      </c>
      <c r="G57" s="74">
        <v>97423.8</v>
      </c>
    </row>
    <row r="58" spans="2:7" ht="81" customHeight="1">
      <c r="B58" s="24"/>
      <c r="C58" s="65" t="s">
        <v>72</v>
      </c>
      <c r="D58" s="42" t="s">
        <v>139</v>
      </c>
      <c r="E58" s="73">
        <v>606.3</v>
      </c>
      <c r="F58" s="74">
        <v>757.9</v>
      </c>
      <c r="G58" s="74">
        <v>757.9</v>
      </c>
    </row>
    <row r="59" spans="2:7" ht="68.25" customHeight="1">
      <c r="B59" s="24"/>
      <c r="C59" s="65" t="s">
        <v>33</v>
      </c>
      <c r="D59" s="42" t="s">
        <v>140</v>
      </c>
      <c r="E59" s="73">
        <v>84.6</v>
      </c>
      <c r="F59" s="74">
        <v>105.8</v>
      </c>
      <c r="G59" s="74">
        <v>105.8</v>
      </c>
    </row>
    <row r="60" spans="2:7" ht="157.5" customHeight="1">
      <c r="B60" s="24"/>
      <c r="C60" s="65" t="s">
        <v>88</v>
      </c>
      <c r="D60" s="42" t="s">
        <v>141</v>
      </c>
      <c r="E60" s="73">
        <f>50617.5-4430.4</f>
        <v>46187.1</v>
      </c>
      <c r="F60" s="74">
        <f>53015.8-4640.4</f>
        <v>48375.4</v>
      </c>
      <c r="G60" s="74">
        <f>55921.8-4894.7</f>
        <v>51027.100000000006</v>
      </c>
    </row>
    <row r="61" spans="2:7" ht="54" customHeight="1">
      <c r="B61" s="24"/>
      <c r="C61" s="65" t="s">
        <v>89</v>
      </c>
      <c r="D61" s="42" t="s">
        <v>142</v>
      </c>
      <c r="E61" s="73">
        <f>805.4+201.3</f>
        <v>1006.7</v>
      </c>
      <c r="F61" s="73">
        <v>1051.3</v>
      </c>
      <c r="G61" s="73">
        <v>1093.2</v>
      </c>
    </row>
    <row r="62" spans="2:7" ht="42.75" customHeight="1">
      <c r="B62" s="24"/>
      <c r="C62" s="38" t="s">
        <v>73</v>
      </c>
      <c r="D62" s="42" t="s">
        <v>143</v>
      </c>
      <c r="E62" s="73">
        <v>971.5</v>
      </c>
      <c r="F62" s="73">
        <v>1008.1</v>
      </c>
      <c r="G62" s="73">
        <v>1043.8</v>
      </c>
    </row>
    <row r="63" spans="2:7" ht="67.5" customHeight="1">
      <c r="B63" s="24"/>
      <c r="C63" s="38" t="s">
        <v>74</v>
      </c>
      <c r="D63" s="42" t="s">
        <v>144</v>
      </c>
      <c r="E63" s="73">
        <v>73.9</v>
      </c>
      <c r="F63" s="73">
        <v>73.9</v>
      </c>
      <c r="G63" s="73">
        <v>73.9</v>
      </c>
    </row>
    <row r="64" spans="2:7" ht="52.5" customHeight="1">
      <c r="B64" s="24"/>
      <c r="C64" s="38" t="s">
        <v>102</v>
      </c>
      <c r="D64" s="42" t="s">
        <v>145</v>
      </c>
      <c r="E64" s="73">
        <f>93</f>
        <v>93</v>
      </c>
      <c r="F64" s="73">
        <f>138.7+26</f>
        <v>164.7</v>
      </c>
      <c r="G64" s="73">
        <f>138.7+26</f>
        <v>164.7</v>
      </c>
    </row>
    <row r="65" spans="2:7" ht="38.25" customHeight="1">
      <c r="B65" s="24"/>
      <c r="C65" s="38" t="s">
        <v>11</v>
      </c>
      <c r="D65" s="42" t="s">
        <v>146</v>
      </c>
      <c r="E65" s="73">
        <v>8765.7</v>
      </c>
      <c r="F65" s="73">
        <v>9110.5</v>
      </c>
      <c r="G65" s="73">
        <v>9442.2</v>
      </c>
    </row>
    <row r="66" spans="2:7" ht="66" customHeight="1">
      <c r="B66" s="24"/>
      <c r="C66" s="65" t="s">
        <v>55</v>
      </c>
      <c r="D66" s="88" t="s">
        <v>147</v>
      </c>
      <c r="E66" s="73">
        <v>1093.6</v>
      </c>
      <c r="F66" s="73">
        <v>1093.6</v>
      </c>
      <c r="G66" s="73">
        <v>1093.6</v>
      </c>
    </row>
    <row r="67" spans="2:7" ht="66" customHeight="1">
      <c r="B67" s="24"/>
      <c r="C67" s="65" t="s">
        <v>54</v>
      </c>
      <c r="D67" s="89"/>
      <c r="E67" s="73">
        <v>865.8</v>
      </c>
      <c r="F67" s="73">
        <v>865.8</v>
      </c>
      <c r="G67" s="73">
        <v>865.8</v>
      </c>
    </row>
    <row r="68" spans="2:7" ht="66" customHeight="1">
      <c r="B68" s="24"/>
      <c r="C68" s="65" t="s">
        <v>107</v>
      </c>
      <c r="D68" s="90"/>
      <c r="E68" s="73">
        <v>93.7</v>
      </c>
      <c r="F68" s="73">
        <v>93.7</v>
      </c>
      <c r="G68" s="73">
        <v>93.7</v>
      </c>
    </row>
    <row r="69" spans="2:7" ht="41.25" customHeight="1">
      <c r="B69" s="24"/>
      <c r="C69" s="65" t="s">
        <v>2</v>
      </c>
      <c r="D69" s="42" t="s">
        <v>148</v>
      </c>
      <c r="E69" s="73">
        <f>9843-4265.3</f>
        <v>5577.7</v>
      </c>
      <c r="F69" s="73">
        <v>12139.7</v>
      </c>
      <c r="G69" s="73">
        <v>12467.8</v>
      </c>
    </row>
    <row r="70" spans="2:7" ht="44.25" customHeight="1">
      <c r="B70" s="24"/>
      <c r="C70" s="65" t="s">
        <v>35</v>
      </c>
      <c r="D70" s="42" t="s">
        <v>149</v>
      </c>
      <c r="E70" s="73">
        <v>500.1</v>
      </c>
      <c r="F70" s="73">
        <v>0</v>
      </c>
      <c r="G70" s="73">
        <v>0</v>
      </c>
    </row>
    <row r="71" spans="2:7" ht="39" customHeight="1">
      <c r="B71" s="24"/>
      <c r="C71" s="65" t="s">
        <v>75</v>
      </c>
      <c r="D71" s="42" t="s">
        <v>150</v>
      </c>
      <c r="E71" s="73">
        <v>580.3</v>
      </c>
      <c r="F71" s="73">
        <v>580.3</v>
      </c>
      <c r="G71" s="73">
        <v>580.3</v>
      </c>
    </row>
    <row r="72" spans="2:7" ht="39.75" customHeight="1">
      <c r="B72" s="24"/>
      <c r="C72" s="55" t="s">
        <v>76</v>
      </c>
      <c r="D72" s="42" t="s">
        <v>151</v>
      </c>
      <c r="E72" s="73">
        <v>295121.6</v>
      </c>
      <c r="F72" s="73">
        <v>307137.6</v>
      </c>
      <c r="G72" s="73">
        <v>318403.1</v>
      </c>
    </row>
    <row r="73" spans="2:7" ht="51.75" customHeight="1">
      <c r="B73" s="24"/>
      <c r="C73" s="55" t="s">
        <v>3</v>
      </c>
      <c r="D73" s="42" t="s">
        <v>152</v>
      </c>
      <c r="E73" s="73">
        <v>47.2</v>
      </c>
      <c r="F73" s="73">
        <v>49.1</v>
      </c>
      <c r="G73" s="73">
        <v>50.9</v>
      </c>
    </row>
    <row r="74" spans="2:7" ht="30.75" customHeight="1">
      <c r="B74" s="26"/>
      <c r="C74" s="54" t="s">
        <v>36</v>
      </c>
      <c r="D74" s="43" t="s">
        <v>153</v>
      </c>
      <c r="E74" s="33">
        <f>SUM(E75:E77)</f>
        <v>11062</v>
      </c>
      <c r="F74" s="33">
        <f>SUM(F75:F77)</f>
        <v>15966.5</v>
      </c>
      <c r="G74" s="33">
        <f>SUM(G75:G77)</f>
        <v>15971.699999999999</v>
      </c>
    </row>
    <row r="75" spans="2:7" ht="57" customHeight="1">
      <c r="B75" s="26"/>
      <c r="C75" s="66" t="s">
        <v>69</v>
      </c>
      <c r="D75" s="42" t="s">
        <v>154</v>
      </c>
      <c r="E75" s="73">
        <v>721.7</v>
      </c>
      <c r="F75" s="73"/>
      <c r="G75" s="73"/>
    </row>
    <row r="76" spans="2:7" ht="56.25" customHeight="1">
      <c r="B76" s="24"/>
      <c r="C76" s="66" t="s">
        <v>8</v>
      </c>
      <c r="D76" s="42" t="s">
        <v>155</v>
      </c>
      <c r="E76" s="73">
        <f>12000-3700</f>
        <v>8300</v>
      </c>
      <c r="F76" s="73"/>
      <c r="G76" s="73"/>
    </row>
    <row r="77" spans="2:7" ht="54" customHeight="1">
      <c r="B77" s="24"/>
      <c r="C77" s="67" t="s">
        <v>83</v>
      </c>
      <c r="D77" s="42" t="s">
        <v>156</v>
      </c>
      <c r="E77" s="73">
        <v>2040.3</v>
      </c>
      <c r="F77" s="73">
        <f>19643.7-3677.2</f>
        <v>15966.5</v>
      </c>
      <c r="G77" s="73">
        <f>19650.1-3678.4</f>
        <v>15971.699999999999</v>
      </c>
    </row>
    <row r="78" spans="2:7" ht="44.25" customHeight="1">
      <c r="B78" s="24"/>
      <c r="C78" s="54" t="s">
        <v>37</v>
      </c>
      <c r="D78" s="43" t="s">
        <v>157</v>
      </c>
      <c r="E78" s="33">
        <f>SUM(E79:E80)</f>
        <v>34992</v>
      </c>
      <c r="F78" s="33">
        <f>SUM(F79:F80)</f>
        <v>0</v>
      </c>
      <c r="G78" s="33">
        <f>SUM(G79:G80)</f>
        <v>0</v>
      </c>
    </row>
    <row r="79" spans="2:7" ht="40.5" customHeight="1">
      <c r="B79" s="24"/>
      <c r="C79" s="65" t="s">
        <v>4</v>
      </c>
      <c r="D79" s="42" t="s">
        <v>158</v>
      </c>
      <c r="E79" s="73">
        <v>2799.4</v>
      </c>
      <c r="F79" s="73">
        <f>6781.1-6781.1</f>
        <v>0</v>
      </c>
      <c r="G79" s="73">
        <f>5611.2-5611.2</f>
        <v>0</v>
      </c>
    </row>
    <row r="80" spans="2:8" ht="44.25" customHeight="1">
      <c r="B80" s="24"/>
      <c r="C80" s="66" t="s">
        <v>4</v>
      </c>
      <c r="D80" s="42" t="s">
        <v>159</v>
      </c>
      <c r="E80" s="73">
        <v>32192.6</v>
      </c>
      <c r="F80" s="73"/>
      <c r="G80" s="73"/>
      <c r="H80" s="13"/>
    </row>
    <row r="81" spans="2:7" ht="43.5" customHeight="1">
      <c r="B81" s="24"/>
      <c r="C81" s="54" t="s">
        <v>57</v>
      </c>
      <c r="D81" s="43" t="s">
        <v>160</v>
      </c>
      <c r="E81" s="33">
        <f>SUM(E82:E82)</f>
        <v>5.1</v>
      </c>
      <c r="F81" s="33">
        <f>SUM(F82:F82)</f>
        <v>5.3</v>
      </c>
      <c r="G81" s="33">
        <f>SUM(G82:G82)</f>
        <v>5.4</v>
      </c>
    </row>
    <row r="82" spans="2:7" ht="40.5" customHeight="1">
      <c r="B82" s="24"/>
      <c r="C82" s="55" t="s">
        <v>56</v>
      </c>
      <c r="D82" s="42" t="s">
        <v>161</v>
      </c>
      <c r="E82" s="74">
        <v>5.1</v>
      </c>
      <c r="F82" s="74">
        <v>5.3</v>
      </c>
      <c r="G82" s="74">
        <v>5.4</v>
      </c>
    </row>
    <row r="83" spans="2:7" ht="43.5" customHeight="1">
      <c r="B83" s="24"/>
      <c r="C83" s="54" t="s">
        <v>58</v>
      </c>
      <c r="D83" s="43" t="s">
        <v>162</v>
      </c>
      <c r="E83" s="33">
        <f>SUM(E84:E84)</f>
        <v>507.8</v>
      </c>
      <c r="F83" s="33">
        <f>SUM(F84:F84)</f>
        <v>454.2</v>
      </c>
      <c r="G83" s="33">
        <f>SUM(G84:G84)</f>
        <v>491</v>
      </c>
    </row>
    <row r="84" spans="2:7" ht="46.5" customHeight="1">
      <c r="B84" s="24"/>
      <c r="C84" s="55" t="s">
        <v>78</v>
      </c>
      <c r="D84" s="42" t="s">
        <v>163</v>
      </c>
      <c r="E84" s="74">
        <v>507.8</v>
      </c>
      <c r="F84" s="74">
        <v>454.2</v>
      </c>
      <c r="G84" s="74">
        <v>491</v>
      </c>
    </row>
    <row r="85" spans="2:7" ht="69" customHeight="1">
      <c r="B85" s="24"/>
      <c r="C85" s="56" t="s">
        <v>79</v>
      </c>
      <c r="D85" s="43" t="s">
        <v>164</v>
      </c>
      <c r="E85" s="33">
        <f>SUM(E86:E86)</f>
        <v>45522.1</v>
      </c>
      <c r="F85" s="33">
        <f>SUM(F86:F86)</f>
        <v>47343.7</v>
      </c>
      <c r="G85" s="33">
        <f>SUM(G86:G86)</f>
        <v>49267.4</v>
      </c>
    </row>
    <row r="86" spans="2:7" ht="69.75" customHeight="1">
      <c r="B86" s="24"/>
      <c r="C86" s="52" t="s">
        <v>79</v>
      </c>
      <c r="D86" s="68" t="s">
        <v>165</v>
      </c>
      <c r="E86" s="79">
        <v>45522.1</v>
      </c>
      <c r="F86" s="80">
        <v>47343.7</v>
      </c>
      <c r="G86" s="80">
        <v>49267.4</v>
      </c>
    </row>
    <row r="87" spans="2:7" ht="43.5" customHeight="1">
      <c r="B87" s="24"/>
      <c r="C87" s="54" t="s">
        <v>77</v>
      </c>
      <c r="D87" s="43" t="s">
        <v>166</v>
      </c>
      <c r="E87" s="33">
        <f>SUM(E88:E89)</f>
        <v>871.9999999999999</v>
      </c>
      <c r="F87" s="33">
        <f>SUM(F88:F89)</f>
        <v>773.8000000000001</v>
      </c>
      <c r="G87" s="33">
        <f>SUM(G88:G89)</f>
        <v>762.5</v>
      </c>
    </row>
    <row r="88" spans="2:7" ht="39" customHeight="1">
      <c r="B88" s="24"/>
      <c r="C88" s="66" t="s">
        <v>47</v>
      </c>
      <c r="D88" s="42" t="s">
        <v>167</v>
      </c>
      <c r="E88" s="73">
        <v>69.8</v>
      </c>
      <c r="F88" s="73"/>
      <c r="G88" s="73"/>
    </row>
    <row r="89" spans="2:7" ht="44.25" customHeight="1">
      <c r="B89" s="24"/>
      <c r="C89" s="69" t="s">
        <v>34</v>
      </c>
      <c r="D89" s="42" t="s">
        <v>168</v>
      </c>
      <c r="E89" s="74">
        <f>828.3-26.1</f>
        <v>802.1999999999999</v>
      </c>
      <c r="F89" s="74">
        <f>772.2+1.6</f>
        <v>773.8000000000001</v>
      </c>
      <c r="G89" s="74">
        <f>775.7-13.2</f>
        <v>762.5</v>
      </c>
    </row>
    <row r="90" spans="2:7" ht="44.25" customHeight="1">
      <c r="B90" s="24"/>
      <c r="C90" s="84" t="s">
        <v>108</v>
      </c>
      <c r="D90" s="85" t="s">
        <v>169</v>
      </c>
      <c r="E90" s="86">
        <f>E91</f>
        <v>28616.9</v>
      </c>
      <c r="F90" s="86">
        <f>F91</f>
        <v>32512.6</v>
      </c>
      <c r="G90" s="86">
        <f>G91</f>
        <v>35533</v>
      </c>
    </row>
    <row r="91" spans="2:7" ht="44.25" customHeight="1">
      <c r="B91" s="24"/>
      <c r="C91" s="52" t="s">
        <v>108</v>
      </c>
      <c r="D91" s="68" t="s">
        <v>172</v>
      </c>
      <c r="E91" s="83">
        <v>28616.9</v>
      </c>
      <c r="F91" s="73">
        <v>32512.6</v>
      </c>
      <c r="G91" s="73">
        <v>35533</v>
      </c>
    </row>
    <row r="92" spans="2:7" ht="29.25" customHeight="1">
      <c r="B92" s="24" t="s">
        <v>21</v>
      </c>
      <c r="C92" s="36" t="s">
        <v>12</v>
      </c>
      <c r="D92" s="37" t="s">
        <v>170</v>
      </c>
      <c r="E92" s="30">
        <f>E93</f>
        <v>0</v>
      </c>
      <c r="F92" s="30">
        <f>F93</f>
        <v>0</v>
      </c>
      <c r="G92" s="30">
        <f>G93</f>
        <v>0</v>
      </c>
    </row>
    <row r="93" spans="2:7" ht="43.5" customHeight="1" hidden="1">
      <c r="B93" s="24"/>
      <c r="C93" s="27" t="s">
        <v>103</v>
      </c>
      <c r="D93" s="48" t="s">
        <v>53</v>
      </c>
      <c r="E93" s="76"/>
      <c r="F93" s="34"/>
      <c r="G93" s="34"/>
    </row>
    <row r="94" spans="2:7" ht="32.25" customHeight="1">
      <c r="B94" s="24" t="s">
        <v>6</v>
      </c>
      <c r="C94" s="57" t="s">
        <v>41</v>
      </c>
      <c r="D94" s="49" t="s">
        <v>42</v>
      </c>
      <c r="E94" s="31">
        <f>E95</f>
        <v>174661.50000000003</v>
      </c>
      <c r="F94" s="35"/>
      <c r="G94" s="35"/>
    </row>
    <row r="95" spans="2:7" ht="24" customHeight="1">
      <c r="B95" s="24"/>
      <c r="C95" s="27" t="s">
        <v>43</v>
      </c>
      <c r="D95" s="50" t="s">
        <v>44</v>
      </c>
      <c r="E95" s="76">
        <f>103072.2+30000+9207.7+9913.3-38+3672.7+18833.6</f>
        <v>174661.50000000003</v>
      </c>
      <c r="F95" s="76">
        <v>0</v>
      </c>
      <c r="G95" s="76">
        <v>0</v>
      </c>
    </row>
    <row r="96" spans="2:7" ht="40.5" customHeight="1">
      <c r="B96" s="24" t="s">
        <v>7</v>
      </c>
      <c r="C96" s="58" t="s">
        <v>27</v>
      </c>
      <c r="D96" s="51" t="s">
        <v>39</v>
      </c>
      <c r="E96" s="74"/>
      <c r="F96" s="77">
        <v>0</v>
      </c>
      <c r="G96" s="77">
        <v>0</v>
      </c>
    </row>
    <row r="97" spans="2:7" ht="44.25" customHeight="1">
      <c r="B97" s="24" t="s">
        <v>45</v>
      </c>
      <c r="C97" s="58" t="s">
        <v>38</v>
      </c>
      <c r="D97" s="51" t="s">
        <v>171</v>
      </c>
      <c r="E97" s="74">
        <v>-1187.7</v>
      </c>
      <c r="F97" s="77">
        <v>0</v>
      </c>
      <c r="G97" s="77">
        <v>0</v>
      </c>
    </row>
    <row r="99" ht="12.75">
      <c r="E99" s="15"/>
    </row>
    <row r="100" spans="2:7" ht="12.75">
      <c r="B100" s="12"/>
      <c r="C100" s="12"/>
      <c r="D100" s="12"/>
      <c r="E100" s="14"/>
      <c r="F100" s="16"/>
      <c r="G100" s="16"/>
    </row>
    <row r="101" spans="2:7" ht="12.75">
      <c r="B101" s="12"/>
      <c r="C101" s="12"/>
      <c r="D101" s="12"/>
      <c r="E101" s="12"/>
      <c r="F101" s="13"/>
      <c r="G101" s="13"/>
    </row>
    <row r="102" spans="2:7" ht="12.75">
      <c r="B102" s="12"/>
      <c r="C102" s="12"/>
      <c r="D102" s="12"/>
      <c r="E102" s="12"/>
      <c r="F102" s="13"/>
      <c r="G102" s="13"/>
    </row>
  </sheetData>
  <sheetProtection/>
  <mergeCells count="8">
    <mergeCell ref="D66:D68"/>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2019-05-20T08:04:25Z</cp:lastPrinted>
  <dcterms:created xsi:type="dcterms:W3CDTF">2008-10-30T07:18:08Z</dcterms:created>
  <dcterms:modified xsi:type="dcterms:W3CDTF">2019-05-31T10:43:02Z</dcterms:modified>
  <cp:category/>
  <cp:version/>
  <cp:contentType/>
  <cp:contentStatus/>
</cp:coreProperties>
</file>