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октябрь" sheetId="1" r:id="rId1"/>
  </sheets>
  <definedNames>
    <definedName name="_xlnm.Print_Area" localSheetId="0">'октябрь'!$A$1:$G$89</definedName>
  </definedNames>
  <calcPr fullCalcOnLoad="1"/>
</workbook>
</file>

<file path=xl/sharedStrings.xml><?xml version="1.0" encoding="utf-8"?>
<sst xmlns="http://schemas.openxmlformats.org/spreadsheetml/2006/main" count="178" uniqueCount="174">
  <si>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</si>
  <si>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</si>
  <si>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</si>
  <si>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</si>
  <si>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</si>
  <si>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</si>
  <si>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</si>
  <si>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</si>
  <si>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</si>
  <si>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</si>
  <si>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</si>
  <si>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</si>
  <si>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</si>
  <si>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</si>
  <si>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</si>
  <si>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</si>
  <si>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</si>
  <si>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</si>
  <si>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</si>
  <si>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</si>
  <si>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</si>
  <si>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</si>
  <si>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</si>
  <si>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</si>
  <si>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</si>
  <si>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</si>
  <si>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</si>
  <si>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</si>
  <si>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</si>
  <si>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</si>
  <si>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</si>
  <si>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</si>
  <si>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</si>
  <si>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</si>
  <si>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</si>
  <si>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</si>
  <si>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</si>
  <si>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</si>
  <si>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</si>
  <si>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</si>
  <si>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</si>
  <si>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</si>
  <si>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</si>
  <si>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</si>
  <si>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</si>
  <si>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</si>
  <si>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</si>
  <si>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</si>
  <si>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</si>
  <si>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</si>
  <si>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</si>
  <si>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</si>
  <si>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</si>
  <si>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</si>
  <si>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</si>
  <si>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</si>
  <si>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</si>
  <si>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</si>
  <si>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</si>
  <si>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</si>
  <si>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</si>
  <si>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</si>
  <si>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</si>
  <si>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</si>
  <si>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</si>
  <si>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</si>
  <si>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</si>
  <si>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</si>
  <si>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</si>
  <si>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</si>
  <si>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</si>
  <si>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</si>
  <si>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</si>
  <si>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</si>
  <si>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</si>
  <si>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</si>
  <si>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</si>
  <si>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</si>
  <si>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</si>
  <si>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</si>
  <si>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</si>
  <si>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</si>
  <si>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</si>
  <si>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</si>
  <si>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</si>
  <si>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</si>
  <si>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</si>
  <si>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</si>
  <si>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</si>
  <si>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</si>
  <si>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</si>
  <si>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</si>
  <si>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</si>
  <si>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</si>
  <si>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</si>
  <si>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</si>
  <si>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</si>
  <si>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</si>
  <si>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</si>
  <si>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</si>
  <si>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</si>
  <si>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</si>
  <si>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</si>
  <si>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</si>
  <si>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</si>
  <si>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</si>
  <si>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</si>
  <si>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</si>
  <si>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</si>
  <si>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</si>
  <si>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</si>
  <si>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</si>
  <si>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</si>
  <si>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</si>
  <si>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</si>
  <si>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</si>
  <si>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</si>
  <si>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</si>
  <si>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</si>
  <si>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</si>
  <si>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</si>
  <si>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</si>
  <si>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</si>
  <si>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</si>
  <si>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</si>
  <si>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</si>
  <si>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</si>
  <si>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</si>
  <si>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</si>
  <si>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</si>
  <si>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</si>
  <si>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</si>
  <si>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</si>
  <si>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</si>
  <si>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</si>
  <si>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</si>
  <si>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</si>
  <si>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</si>
  <si>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</si>
  <si>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</si>
  <si>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</si>
  <si>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</si>
  <si>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</si>
  <si>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</si>
  <si>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</si>
  <si>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</si>
  <si>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</si>
  <si>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</si>
  <si>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</si>
  <si>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</si>
  <si>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</si>
  <si>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</si>
  <si>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</si>
  <si>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</si>
  <si>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</si>
  <si>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</si>
  <si>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</si>
  <si>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</si>
  <si>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</si>
  <si>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</si>
  <si>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</si>
  <si>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</si>
  <si>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</si>
  <si>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</si>
  <si>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</si>
  <si>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</si>
  <si>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</si>
  <si>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</si>
  <si>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</si>
  <si>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</si>
  <si>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</si>
  <si>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</si>
  <si>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от 25.10.2018  №66-63/6</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</si>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</sst>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7">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21" xfId="81" applyNumberFormat="1" applyFont="1" applyFill="1" applyBorder="1" applyAlignment="1" applyProtection="1">
      <alignment vertical="center" wrapText="1"/>
      <protection/>
    </xf>
    <xf numFmtId="49" fontId="9" fillId="0" borderId="16"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16" xfId="0" applyFont="1" applyFill="1" applyBorder="1" applyAlignment="1">
      <alignment vertical="center" wrapText="1"/>
    </xf>
    <xf numFmtId="0" fontId="0" fillId="0" borderId="22" xfId="0" applyBorder="1" applyAlignment="1">
      <alignment vertical="center" wrapText="1"/>
    </xf>
    <xf numFmtId="0" fontId="9" fillId="0" borderId="16" xfId="0" applyFont="1" applyBorder="1" applyAlignment="1">
      <alignment vertical="center" wrapText="1"/>
    </xf>
    <xf numFmtId="0" fontId="9" fillId="0" borderId="0" xfId="0" applyFont="1" applyAlignment="1">
      <alignment horizontal="right" vertical="top"/>
    </xf>
    <xf numFmtId="0" fontId="1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I94"/>
  <sheetViews>
    <sheetView tabSelected="1" view="pageBreakPreview" zoomScale="120" zoomScaleSheetLayoutView="120" zoomScalePageLayoutView="0" workbookViewId="0" topLeftCell="A1">
      <selection activeCell="C30" sqref="C30"/>
    </sheetView>
  </sheetViews>
  <sheetFormatPr defaultColWidth="9.00390625" defaultRowHeight="12.75"/>
  <cols>
    <col min="1" max="1" width="9.00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 min="8" max="8" width="10.125" style="0" bestFit="1" customWidth="1"/>
  </cols>
  <sheetData>
    <row r="1" spans="5:7" ht="12.75">
      <c r="E1" s="17"/>
      <c r="F1" s="91" t="s">
        <v>142</v>
      </c>
      <c r="G1" s="91"/>
    </row>
    <row r="2" spans="5:7" ht="12.75">
      <c r="E2" s="17"/>
      <c r="F2" s="19" t="s">
        <v>171</v>
      </c>
      <c r="G2" s="18" t="s">
        <v>31</v>
      </c>
    </row>
    <row r="3" spans="5:7" ht="15.75" customHeight="1">
      <c r="E3" s="93" t="s">
        <v>156</v>
      </c>
      <c r="F3" s="94"/>
      <c r="G3" s="94"/>
    </row>
    <row r="4" spans="5:7" ht="18" customHeight="1">
      <c r="E4" s="92" t="s">
        <v>172</v>
      </c>
      <c r="F4" s="91"/>
      <c r="G4" s="91"/>
    </row>
    <row r="5" ht="1.5" customHeight="1" hidden="1"/>
    <row r="6" spans="3:7" ht="29.25" customHeight="1">
      <c r="C6" s="95" t="s">
        <v>157</v>
      </c>
      <c r="D6" s="96"/>
      <c r="E6" s="96"/>
      <c r="F6" s="96"/>
      <c r="G6" s="96"/>
    </row>
    <row r="7" spans="3:7" ht="18" customHeight="1">
      <c r="C7" s="9"/>
      <c r="D7" s="11"/>
      <c r="E7" s="10"/>
      <c r="F7" s="11"/>
      <c r="G7" s="21" t="s">
        <v>106</v>
      </c>
    </row>
    <row r="8" spans="2:7" ht="23.25" customHeight="1">
      <c r="B8" s="8"/>
      <c r="C8" s="22" t="s">
        <v>105</v>
      </c>
      <c r="D8" s="20" t="s">
        <v>5</v>
      </c>
      <c r="E8" s="23" t="s">
        <v>107</v>
      </c>
      <c r="F8" s="23" t="s">
        <v>108</v>
      </c>
      <c r="G8" s="23" t="s">
        <v>109</v>
      </c>
    </row>
    <row r="9" spans="2:7" ht="12" customHeight="1">
      <c r="B9" s="8"/>
      <c r="C9" s="4">
        <v>1</v>
      </c>
      <c r="D9" s="1">
        <v>2</v>
      </c>
      <c r="E9" s="2">
        <v>3</v>
      </c>
      <c r="F9" s="2">
        <v>4</v>
      </c>
      <c r="G9" s="2">
        <v>5</v>
      </c>
    </row>
    <row r="10" spans="2:7" ht="25.5" customHeight="1">
      <c r="B10" s="24" t="s">
        <v>10</v>
      </c>
      <c r="C10" s="5" t="s">
        <v>14</v>
      </c>
      <c r="D10" s="3" t="s">
        <v>15</v>
      </c>
      <c r="E10" s="28">
        <f>E11+E88+E89+E86</f>
        <v>1343136.272</v>
      </c>
      <c r="F10" s="28">
        <f>F11+F88+F89</f>
        <v>1121799.811</v>
      </c>
      <c r="G10" s="28">
        <f>G11+G88+G89</f>
        <v>1102709.39</v>
      </c>
    </row>
    <row r="11" spans="2:7" ht="36.75" customHeight="1">
      <c r="B11" s="24" t="s">
        <v>11</v>
      </c>
      <c r="C11" s="6" t="s">
        <v>24</v>
      </c>
      <c r="D11" s="3" t="s">
        <v>23</v>
      </c>
      <c r="E11" s="28">
        <f>E12+E16+E32+E84</f>
        <v>1222949.472</v>
      </c>
      <c r="F11" s="28">
        <f>F12+F16+F32+F84</f>
        <v>1121799.811</v>
      </c>
      <c r="G11" s="28">
        <f>G12+G16+G32+G84</f>
        <v>1102709.39</v>
      </c>
    </row>
    <row r="12" spans="2:7" ht="28.5" customHeight="1">
      <c r="B12" s="24" t="s">
        <v>19</v>
      </c>
      <c r="C12" s="36" t="s">
        <v>16</v>
      </c>
      <c r="D12" s="37" t="s">
        <v>39</v>
      </c>
      <c r="E12" s="29">
        <f>E13+E15+E14</f>
        <v>139010.372</v>
      </c>
      <c r="F12" s="29">
        <f>F13+F15+F14</f>
        <v>75636.11099999999</v>
      </c>
      <c r="G12" s="29">
        <f>G13+G15+G14</f>
        <v>75388.29000000001</v>
      </c>
    </row>
    <row r="13" spans="2:7" ht="30.75" customHeight="1">
      <c r="B13" s="24"/>
      <c r="C13" s="38" t="s">
        <v>25</v>
      </c>
      <c r="D13" s="39" t="s">
        <v>37</v>
      </c>
      <c r="E13" s="76">
        <v>70434.5</v>
      </c>
      <c r="F13" s="76">
        <v>53522.7</v>
      </c>
      <c r="G13" s="76">
        <v>52535.8</v>
      </c>
    </row>
    <row r="14" spans="2:7" ht="30.75" customHeight="1">
      <c r="B14" s="24"/>
      <c r="C14" s="38" t="s">
        <v>25</v>
      </c>
      <c r="D14" s="39" t="s">
        <v>37</v>
      </c>
      <c r="E14" s="76">
        <v>22283.172</v>
      </c>
      <c r="F14" s="76">
        <v>18791.211</v>
      </c>
      <c r="G14" s="76">
        <v>19530.29</v>
      </c>
    </row>
    <row r="15" spans="2:7" ht="30" customHeight="1">
      <c r="B15" s="24"/>
      <c r="C15" s="38" t="s">
        <v>32</v>
      </c>
      <c r="D15" s="39" t="s">
        <v>38</v>
      </c>
      <c r="E15" s="76">
        <f>8322.2+594+26759.8+5853+4763.7</f>
        <v>46292.7</v>
      </c>
      <c r="F15" s="76">
        <v>3322.2</v>
      </c>
      <c r="G15" s="76">
        <v>3322.2</v>
      </c>
    </row>
    <row r="16" spans="2:7" ht="38.25" customHeight="1">
      <c r="B16" s="24" t="s">
        <v>20</v>
      </c>
      <c r="C16" s="36" t="s">
        <v>143</v>
      </c>
      <c r="D16" s="40" t="s">
        <v>40</v>
      </c>
      <c r="E16" s="30">
        <f>SUM(E17:E21)</f>
        <v>73493.5</v>
      </c>
      <c r="F16" s="30">
        <f>SUM(F17:F21)</f>
        <v>42351.7</v>
      </c>
      <c r="G16" s="30">
        <f>SUM(G29:G29)</f>
        <v>0</v>
      </c>
    </row>
    <row r="17" spans="2:7" ht="25.5" customHeight="1">
      <c r="B17" s="24"/>
      <c r="C17" s="88" t="s">
        <v>158</v>
      </c>
      <c r="D17" s="43" t="s">
        <v>159</v>
      </c>
      <c r="E17" s="73">
        <v>943.7</v>
      </c>
      <c r="F17" s="79"/>
      <c r="G17" s="79"/>
    </row>
    <row r="18" spans="2:7" ht="24.75" customHeight="1">
      <c r="B18" s="24"/>
      <c r="C18" s="89"/>
      <c r="D18" s="43" t="s">
        <v>160</v>
      </c>
      <c r="E18" s="73">
        <v>772.2</v>
      </c>
      <c r="F18" s="79"/>
      <c r="G18" s="79"/>
    </row>
    <row r="19" spans="2:7" ht="18.75" customHeight="1">
      <c r="B19" s="24"/>
      <c r="C19" s="90" t="s">
        <v>89</v>
      </c>
      <c r="D19" s="69" t="s">
        <v>90</v>
      </c>
      <c r="E19" s="73">
        <v>773.9</v>
      </c>
      <c r="F19" s="79"/>
      <c r="G19" s="79"/>
    </row>
    <row r="20" spans="2:7" ht="22.5" customHeight="1">
      <c r="B20" s="24"/>
      <c r="C20" s="89"/>
      <c r="D20" s="69" t="s">
        <v>161</v>
      </c>
      <c r="E20" s="73">
        <v>8900</v>
      </c>
      <c r="F20" s="79"/>
      <c r="G20" s="79"/>
    </row>
    <row r="21" spans="2:7" ht="21.75" customHeight="1">
      <c r="B21" s="24"/>
      <c r="C21" s="6" t="s">
        <v>17</v>
      </c>
      <c r="D21" s="44" t="s">
        <v>73</v>
      </c>
      <c r="E21" s="31">
        <f>E22</f>
        <v>62103.7</v>
      </c>
      <c r="F21" s="62">
        <f>F22</f>
        <v>42351.7</v>
      </c>
      <c r="G21" s="62">
        <f>G22</f>
        <v>0</v>
      </c>
    </row>
    <row r="22" spans="2:7" ht="22.5" customHeight="1">
      <c r="B22" s="24"/>
      <c r="C22" s="45" t="s">
        <v>18</v>
      </c>
      <c r="D22" s="46" t="s">
        <v>74</v>
      </c>
      <c r="E22" s="32">
        <f>SUM(E23:E31)</f>
        <v>62103.7</v>
      </c>
      <c r="F22" s="32">
        <f>SUM(F23:F31)</f>
        <v>42351.7</v>
      </c>
      <c r="G22" s="63">
        <f>SUM(G24:G24)</f>
        <v>0</v>
      </c>
    </row>
    <row r="23" spans="2:7" ht="33" customHeight="1">
      <c r="B23" s="24"/>
      <c r="C23" s="83" t="s">
        <v>162</v>
      </c>
      <c r="D23" s="69" t="s">
        <v>91</v>
      </c>
      <c r="E23" s="73">
        <f>196+80</f>
        <v>276</v>
      </c>
      <c r="F23" s="79"/>
      <c r="G23" s="79"/>
    </row>
    <row r="24" spans="2:7" ht="69.75" customHeight="1">
      <c r="B24" s="24"/>
      <c r="C24" s="84" t="s">
        <v>164</v>
      </c>
      <c r="D24" s="69" t="s">
        <v>163</v>
      </c>
      <c r="E24" s="73">
        <v>15038</v>
      </c>
      <c r="F24" s="79"/>
      <c r="G24" s="79"/>
    </row>
    <row r="25" spans="2:7" ht="30" customHeight="1">
      <c r="B25" s="24"/>
      <c r="C25" s="41" t="s">
        <v>155</v>
      </c>
      <c r="D25" s="69" t="s">
        <v>87</v>
      </c>
      <c r="E25" s="73">
        <f>5710.5+2130.5</f>
        <v>7841</v>
      </c>
      <c r="F25" s="79"/>
      <c r="G25" s="79"/>
    </row>
    <row r="26" spans="2:7" ht="57.75" customHeight="1">
      <c r="B26" s="24"/>
      <c r="C26" s="41" t="s">
        <v>150</v>
      </c>
      <c r="D26" s="69" t="s">
        <v>110</v>
      </c>
      <c r="E26" s="73">
        <f>32163-15038</f>
        <v>17125</v>
      </c>
      <c r="F26" s="61">
        <v>0</v>
      </c>
      <c r="G26" s="61">
        <v>0</v>
      </c>
    </row>
    <row r="27" spans="2:7" ht="39.75" customHeight="1">
      <c r="B27" s="24"/>
      <c r="C27" s="82" t="s">
        <v>95</v>
      </c>
      <c r="D27" s="69" t="s">
        <v>94</v>
      </c>
      <c r="E27" s="73">
        <v>47.5</v>
      </c>
      <c r="F27" s="61"/>
      <c r="G27" s="61"/>
    </row>
    <row r="28" spans="2:7" ht="46.5" customHeight="1">
      <c r="B28" s="24"/>
      <c r="C28" s="42" t="s">
        <v>112</v>
      </c>
      <c r="D28" s="69" t="s">
        <v>111</v>
      </c>
      <c r="E28" s="73">
        <f>8630+8.9+7785.3</f>
        <v>16424.2</v>
      </c>
      <c r="F28" s="61">
        <v>0</v>
      </c>
      <c r="G28" s="61">
        <v>0</v>
      </c>
    </row>
    <row r="29" spans="2:7" ht="39" customHeight="1">
      <c r="B29" s="24"/>
      <c r="C29" s="38" t="s">
        <v>165</v>
      </c>
      <c r="D29" s="69" t="s">
        <v>166</v>
      </c>
      <c r="E29" s="73">
        <v>960</v>
      </c>
      <c r="F29" s="64">
        <v>42351.7</v>
      </c>
      <c r="G29" s="61"/>
    </row>
    <row r="30" spans="2:7" ht="52.5" customHeight="1">
      <c r="B30" s="24"/>
      <c r="C30" s="38" t="s">
        <v>173</v>
      </c>
      <c r="D30" s="69" t="s">
        <v>167</v>
      </c>
      <c r="E30" s="73">
        <v>1407</v>
      </c>
      <c r="F30" s="64"/>
      <c r="G30" s="61"/>
    </row>
    <row r="31" spans="2:7" ht="66.75" customHeight="1">
      <c r="B31" s="25"/>
      <c r="C31" s="66" t="s">
        <v>81</v>
      </c>
      <c r="D31" s="43" t="s">
        <v>80</v>
      </c>
      <c r="E31" s="73">
        <f>3000-15</f>
        <v>2985</v>
      </c>
      <c r="F31" s="60">
        <v>0</v>
      </c>
      <c r="G31" s="60">
        <v>0</v>
      </c>
    </row>
    <row r="32" spans="2:7" ht="36" customHeight="1">
      <c r="B32" s="24" t="s">
        <v>21</v>
      </c>
      <c r="C32" s="54" t="s">
        <v>26</v>
      </c>
      <c r="D32" s="37" t="s">
        <v>42</v>
      </c>
      <c r="E32" s="30">
        <f>E33+E34+E68+E72+E75+E77+E79+E81</f>
        <v>1009445.6000000001</v>
      </c>
      <c r="F32" s="30">
        <f>F33+F34+F68+F72+F75+F77+F79+F81</f>
        <v>1003812</v>
      </c>
      <c r="G32" s="30">
        <f>G33+G34+G68+G72+G75+G77+G79+G81</f>
        <v>1027321.1</v>
      </c>
    </row>
    <row r="33" spans="2:7" ht="42" customHeight="1">
      <c r="B33" s="24"/>
      <c r="C33" s="47" t="s">
        <v>154</v>
      </c>
      <c r="D33" s="48" t="s">
        <v>41</v>
      </c>
      <c r="E33" s="75">
        <f>26641.1+6000</f>
        <v>32641.1</v>
      </c>
      <c r="F33" s="75">
        <v>26641.1</v>
      </c>
      <c r="G33" s="75">
        <v>26641.1</v>
      </c>
    </row>
    <row r="34" spans="2:7" ht="36.75" customHeight="1">
      <c r="B34" s="24"/>
      <c r="C34" s="55" t="s">
        <v>27</v>
      </c>
      <c r="D34" s="65" t="s">
        <v>43</v>
      </c>
      <c r="E34" s="31">
        <f>SUM(E35:E67)</f>
        <v>893113.8</v>
      </c>
      <c r="F34" s="31">
        <f>SUM(F35:F67)</f>
        <v>903522.9</v>
      </c>
      <c r="G34" s="31">
        <f>SUM(G35:G67)</f>
        <v>933205.7</v>
      </c>
    </row>
    <row r="35" spans="2:7" ht="64.5" customHeight="1">
      <c r="B35" s="24"/>
      <c r="C35" s="68" t="s">
        <v>113</v>
      </c>
      <c r="D35" s="43" t="s">
        <v>44</v>
      </c>
      <c r="E35" s="73">
        <v>4.1</v>
      </c>
      <c r="F35" s="73">
        <v>4.6</v>
      </c>
      <c r="G35" s="73">
        <v>4.6</v>
      </c>
    </row>
    <row r="36" spans="2:7" ht="51" customHeight="1">
      <c r="B36" s="24"/>
      <c r="C36" s="67" t="s">
        <v>114</v>
      </c>
      <c r="D36" s="43" t="s">
        <v>45</v>
      </c>
      <c r="E36" s="74">
        <f>15491.5+482.4+0-1000+1000</f>
        <v>15973.9</v>
      </c>
      <c r="F36" s="74">
        <v>16358.3</v>
      </c>
      <c r="G36" s="74">
        <v>16358.3</v>
      </c>
    </row>
    <row r="37" spans="2:7" ht="54.75" customHeight="1">
      <c r="B37" s="24"/>
      <c r="C37" s="27" t="s">
        <v>115</v>
      </c>
      <c r="D37" s="43" t="s">
        <v>46</v>
      </c>
      <c r="E37" s="75">
        <f>46450-65.7</f>
        <v>46384.3</v>
      </c>
      <c r="F37" s="75">
        <v>47999.6</v>
      </c>
      <c r="G37" s="75">
        <v>48578</v>
      </c>
    </row>
    <row r="38" spans="2:7" ht="63.75">
      <c r="B38" s="24"/>
      <c r="C38" s="71" t="s">
        <v>30</v>
      </c>
      <c r="D38" s="43" t="s">
        <v>47</v>
      </c>
      <c r="E38" s="75">
        <v>62.5</v>
      </c>
      <c r="F38" s="75">
        <v>62.5</v>
      </c>
      <c r="G38" s="75">
        <v>62.5</v>
      </c>
    </row>
    <row r="39" spans="2:7" ht="33.75" customHeight="1">
      <c r="B39" s="24"/>
      <c r="C39" s="38" t="s">
        <v>29</v>
      </c>
      <c r="D39" s="43" t="s">
        <v>48</v>
      </c>
      <c r="E39" s="75">
        <v>480.9</v>
      </c>
      <c r="F39" s="75">
        <v>485.3</v>
      </c>
      <c r="G39" s="75">
        <v>502.9</v>
      </c>
    </row>
    <row r="40" spans="2:7" ht="42.75" customHeight="1">
      <c r="B40" s="24"/>
      <c r="C40" s="38" t="s">
        <v>93</v>
      </c>
      <c r="D40" s="43" t="s">
        <v>92</v>
      </c>
      <c r="E40" s="75">
        <v>152.7</v>
      </c>
      <c r="F40" s="75">
        <v>152.7</v>
      </c>
      <c r="G40" s="75">
        <v>152.7</v>
      </c>
    </row>
    <row r="41" spans="2:7" ht="32.25" customHeight="1">
      <c r="B41" s="24"/>
      <c r="C41" s="53" t="s">
        <v>116</v>
      </c>
      <c r="D41" s="43" t="s">
        <v>104</v>
      </c>
      <c r="E41" s="74">
        <f>10953.7+2302.4+248.1+165.8</f>
        <v>13670</v>
      </c>
      <c r="F41" s="74">
        <v>10953.7</v>
      </c>
      <c r="G41" s="74">
        <v>10953.7</v>
      </c>
    </row>
    <row r="42" spans="2:7" ht="43.5" customHeight="1">
      <c r="B42" s="24"/>
      <c r="C42" s="53" t="s">
        <v>140</v>
      </c>
      <c r="D42" s="43" t="s">
        <v>141</v>
      </c>
      <c r="E42" s="74">
        <f>165.3+12.8</f>
        <v>178.10000000000002</v>
      </c>
      <c r="F42" s="74">
        <v>0</v>
      </c>
      <c r="G42" s="74">
        <v>0</v>
      </c>
    </row>
    <row r="43" spans="2:7" ht="47.25" customHeight="1">
      <c r="B43" s="24"/>
      <c r="C43" s="56" t="s">
        <v>117</v>
      </c>
      <c r="D43" s="43" t="s">
        <v>49</v>
      </c>
      <c r="E43" s="75">
        <f>266133.4+3668.1</f>
        <v>269801.5</v>
      </c>
      <c r="F43" s="75">
        <v>266156</v>
      </c>
      <c r="G43" s="75">
        <v>276677.4</v>
      </c>
    </row>
    <row r="44" spans="2:7" ht="55.5" customHeight="1">
      <c r="B44" s="24"/>
      <c r="C44" s="56" t="s">
        <v>33</v>
      </c>
      <c r="D44" s="43" t="s">
        <v>50</v>
      </c>
      <c r="E44" s="75">
        <f>42.6+0.6</f>
        <v>43.2</v>
      </c>
      <c r="F44" s="75">
        <v>42.6</v>
      </c>
      <c r="G44" s="75">
        <v>44.3</v>
      </c>
    </row>
    <row r="45" spans="2:7" ht="57" customHeight="1">
      <c r="B45" s="24"/>
      <c r="C45" s="72" t="s">
        <v>149</v>
      </c>
      <c r="D45" s="43" t="s">
        <v>51</v>
      </c>
      <c r="E45" s="75">
        <v>4132.7</v>
      </c>
      <c r="F45" s="75">
        <v>4158.3</v>
      </c>
      <c r="G45" s="75">
        <v>4158.3</v>
      </c>
    </row>
    <row r="46" spans="2:7" ht="64.5" customHeight="1">
      <c r="B46" s="24"/>
      <c r="C46" s="53" t="s">
        <v>122</v>
      </c>
      <c r="D46" s="43" t="s">
        <v>52</v>
      </c>
      <c r="E46" s="74">
        <f>28148.5+900</f>
        <v>29048.5</v>
      </c>
      <c r="F46" s="74">
        <v>28950.1</v>
      </c>
      <c r="G46" s="74">
        <v>28489.8</v>
      </c>
    </row>
    <row r="47" spans="2:7" ht="59.25" customHeight="1">
      <c r="B47" s="24"/>
      <c r="C47" s="53" t="s">
        <v>123</v>
      </c>
      <c r="D47" s="43" t="s">
        <v>53</v>
      </c>
      <c r="E47" s="74">
        <f>505+257.6</f>
        <v>762.6</v>
      </c>
      <c r="F47" s="74">
        <v>705.3</v>
      </c>
      <c r="G47" s="74">
        <v>705.3</v>
      </c>
    </row>
    <row r="48" spans="2:7" ht="73.5" customHeight="1">
      <c r="B48" s="24"/>
      <c r="C48" s="53" t="s">
        <v>148</v>
      </c>
      <c r="D48" s="43" t="s">
        <v>54</v>
      </c>
      <c r="E48" s="75">
        <v>2092.9</v>
      </c>
      <c r="F48" s="75">
        <v>2099</v>
      </c>
      <c r="G48" s="75">
        <v>2099</v>
      </c>
    </row>
    <row r="49" spans="2:7" ht="65.25" customHeight="1">
      <c r="B49" s="24"/>
      <c r="C49" s="66" t="s">
        <v>144</v>
      </c>
      <c r="D49" s="43" t="s">
        <v>55</v>
      </c>
      <c r="E49" s="75">
        <v>115.2</v>
      </c>
      <c r="F49" s="75">
        <v>115.2</v>
      </c>
      <c r="G49" s="75">
        <v>115.2</v>
      </c>
    </row>
    <row r="50" spans="2:7" ht="42" customHeight="1">
      <c r="B50" s="24"/>
      <c r="C50" s="38" t="s">
        <v>0</v>
      </c>
      <c r="D50" s="43" t="s">
        <v>56</v>
      </c>
      <c r="E50" s="74">
        <v>522</v>
      </c>
      <c r="F50" s="75">
        <v>526.8</v>
      </c>
      <c r="G50" s="75">
        <v>545.9</v>
      </c>
    </row>
    <row r="51" spans="2:7" ht="42" customHeight="1">
      <c r="B51" s="24"/>
      <c r="C51" s="38" t="s">
        <v>1</v>
      </c>
      <c r="D51" s="43" t="s">
        <v>57</v>
      </c>
      <c r="E51" s="75">
        <v>1078.2</v>
      </c>
      <c r="F51" s="75">
        <v>1088.2</v>
      </c>
      <c r="G51" s="75">
        <v>1128.1</v>
      </c>
    </row>
    <row r="52" spans="2:7" ht="71.25" customHeight="1">
      <c r="B52" s="24"/>
      <c r="C52" s="66" t="s">
        <v>151</v>
      </c>
      <c r="D52" s="43" t="s">
        <v>58</v>
      </c>
      <c r="E52" s="75">
        <v>125055.7</v>
      </c>
      <c r="F52" s="75">
        <v>125055.7</v>
      </c>
      <c r="G52" s="75">
        <v>125055.7</v>
      </c>
    </row>
    <row r="53" spans="2:7" ht="81" customHeight="1">
      <c r="B53" s="24"/>
      <c r="C53" s="66" t="s">
        <v>124</v>
      </c>
      <c r="D53" s="43" t="s">
        <v>59</v>
      </c>
      <c r="E53" s="75">
        <v>799.5</v>
      </c>
      <c r="F53" s="75">
        <v>799.5</v>
      </c>
      <c r="G53" s="75">
        <v>799.5</v>
      </c>
    </row>
    <row r="54" spans="2:7" ht="68.25" customHeight="1">
      <c r="B54" s="24"/>
      <c r="C54" s="66" t="s">
        <v>34</v>
      </c>
      <c r="D54" s="43" t="s">
        <v>60</v>
      </c>
      <c r="E54" s="75">
        <f>182.4+5.8</f>
        <v>188.20000000000002</v>
      </c>
      <c r="F54" s="75">
        <v>182.4</v>
      </c>
      <c r="G54" s="75">
        <v>182.4</v>
      </c>
    </row>
    <row r="55" spans="2:7" ht="157.5" customHeight="1">
      <c r="B55" s="24"/>
      <c r="C55" s="66" t="s">
        <v>152</v>
      </c>
      <c r="D55" s="43" t="s">
        <v>61</v>
      </c>
      <c r="E55" s="75">
        <f>48581.9+522.1</f>
        <v>49104</v>
      </c>
      <c r="F55" s="75">
        <v>49697.5</v>
      </c>
      <c r="G55" s="75">
        <v>51570.3</v>
      </c>
    </row>
    <row r="56" spans="2:7" ht="54" customHeight="1">
      <c r="B56" s="24"/>
      <c r="C56" s="66" t="s">
        <v>153</v>
      </c>
      <c r="D56" s="43" t="s">
        <v>62</v>
      </c>
      <c r="E56" s="74">
        <v>1019.4</v>
      </c>
      <c r="F56" s="74">
        <v>1060</v>
      </c>
      <c r="G56" s="74">
        <v>1102.6</v>
      </c>
    </row>
    <row r="57" spans="2:7" ht="42.75" customHeight="1">
      <c r="B57" s="24"/>
      <c r="C57" s="38" t="s">
        <v>125</v>
      </c>
      <c r="D57" s="43" t="s">
        <v>63</v>
      </c>
      <c r="E57" s="74">
        <v>962</v>
      </c>
      <c r="F57" s="74">
        <v>970.7</v>
      </c>
      <c r="G57" s="74">
        <v>1006</v>
      </c>
    </row>
    <row r="58" spans="2:7" ht="67.5" customHeight="1">
      <c r="B58" s="24"/>
      <c r="C58" s="38" t="s">
        <v>126</v>
      </c>
      <c r="D58" s="43" t="s">
        <v>64</v>
      </c>
      <c r="E58" s="74">
        <v>73.9</v>
      </c>
      <c r="F58" s="74">
        <v>73.9</v>
      </c>
      <c r="G58" s="74">
        <v>73.9</v>
      </c>
    </row>
    <row r="59" spans="2:7" ht="67.5" customHeight="1">
      <c r="B59" s="24"/>
      <c r="C59" s="38" t="s">
        <v>169</v>
      </c>
      <c r="D59" s="43" t="s">
        <v>168</v>
      </c>
      <c r="E59" s="74">
        <v>372.6</v>
      </c>
      <c r="F59" s="74"/>
      <c r="G59" s="74"/>
    </row>
    <row r="60" spans="2:7" ht="38.25" customHeight="1">
      <c r="B60" s="24"/>
      <c r="C60" s="38" t="s">
        <v>12</v>
      </c>
      <c r="D60" s="43" t="s">
        <v>65</v>
      </c>
      <c r="E60" s="74">
        <v>8337.1</v>
      </c>
      <c r="F60" s="74">
        <v>8415.5</v>
      </c>
      <c r="G60" s="74">
        <v>8494.7</v>
      </c>
    </row>
    <row r="61" spans="2:7" ht="66" customHeight="1">
      <c r="B61" s="24"/>
      <c r="C61" s="66" t="s">
        <v>98</v>
      </c>
      <c r="D61" s="86" t="s">
        <v>66</v>
      </c>
      <c r="E61" s="74">
        <f>957+957</f>
        <v>1914</v>
      </c>
      <c r="F61" s="74">
        <v>957</v>
      </c>
      <c r="G61" s="74">
        <v>957</v>
      </c>
    </row>
    <row r="62" spans="2:7" ht="66" customHeight="1">
      <c r="B62" s="24"/>
      <c r="C62" s="66" t="s">
        <v>97</v>
      </c>
      <c r="D62" s="87"/>
      <c r="E62" s="74">
        <v>62.5</v>
      </c>
      <c r="F62" s="74">
        <v>62.5</v>
      </c>
      <c r="G62" s="74">
        <v>62.5</v>
      </c>
    </row>
    <row r="63" spans="2:7" ht="33" customHeight="1">
      <c r="B63" s="24"/>
      <c r="C63" s="66" t="s">
        <v>2</v>
      </c>
      <c r="D63" s="43" t="s">
        <v>67</v>
      </c>
      <c r="E63" s="74">
        <v>12139.7</v>
      </c>
      <c r="F63" s="74">
        <v>12139.7</v>
      </c>
      <c r="G63" s="74">
        <v>17061.2</v>
      </c>
    </row>
    <row r="64" spans="2:7" ht="44.25" customHeight="1">
      <c r="B64" s="24"/>
      <c r="C64" s="66" t="s">
        <v>36</v>
      </c>
      <c r="D64" s="43" t="s">
        <v>72</v>
      </c>
      <c r="E64" s="74">
        <v>0</v>
      </c>
      <c r="F64" s="74">
        <v>1000.2</v>
      </c>
      <c r="G64" s="74">
        <v>0</v>
      </c>
    </row>
    <row r="65" spans="2:7" ht="47.25" customHeight="1">
      <c r="B65" s="24"/>
      <c r="C65" s="66" t="s">
        <v>127</v>
      </c>
      <c r="D65" s="43" t="s">
        <v>68</v>
      </c>
      <c r="E65" s="74">
        <f>580.3+121.7</f>
        <v>702</v>
      </c>
      <c r="F65" s="74">
        <v>580.3</v>
      </c>
      <c r="G65" s="74">
        <v>580.3</v>
      </c>
    </row>
    <row r="66" spans="2:7" ht="45.75" customHeight="1">
      <c r="B66" s="24"/>
      <c r="C66" s="56" t="s">
        <v>128</v>
      </c>
      <c r="D66" s="43" t="s">
        <v>69</v>
      </c>
      <c r="E66" s="74">
        <f>305063.8+3595.2-828.4</f>
        <v>307830.6</v>
      </c>
      <c r="F66" s="74">
        <v>322618.2</v>
      </c>
      <c r="G66" s="74">
        <v>335629.9</v>
      </c>
    </row>
    <row r="67" spans="2:7" ht="57.75" customHeight="1">
      <c r="B67" s="24"/>
      <c r="C67" s="56" t="s">
        <v>3</v>
      </c>
      <c r="D67" s="43" t="s">
        <v>147</v>
      </c>
      <c r="E67" s="74">
        <f>48.8+0.6-0.1</f>
        <v>49.3</v>
      </c>
      <c r="F67" s="74">
        <v>51.6</v>
      </c>
      <c r="G67" s="74">
        <v>53.7</v>
      </c>
    </row>
    <row r="68" spans="2:7" ht="30.75" customHeight="1">
      <c r="B68" s="26"/>
      <c r="C68" s="55" t="s">
        <v>75</v>
      </c>
      <c r="D68" s="44" t="s">
        <v>70</v>
      </c>
      <c r="E68" s="33">
        <f>SUM(E69:E71)</f>
        <v>12542.5</v>
      </c>
      <c r="F68" s="33">
        <f>SUM(F69:F71)</f>
        <v>12546.9</v>
      </c>
      <c r="G68" s="33">
        <f>SUM(G69:G71)</f>
        <v>12551.3</v>
      </c>
    </row>
    <row r="69" spans="2:7" ht="45" customHeight="1">
      <c r="B69" s="26"/>
      <c r="C69" s="67" t="s">
        <v>120</v>
      </c>
      <c r="D69" s="43" t="s">
        <v>121</v>
      </c>
      <c r="E69" s="74">
        <f>1502.5-640-542.5+384</f>
        <v>704</v>
      </c>
      <c r="F69" s="74">
        <f>12546.9-12546.9</f>
        <v>0</v>
      </c>
      <c r="G69" s="74">
        <f>12551.3-12551.3</f>
        <v>0</v>
      </c>
    </row>
    <row r="70" spans="2:7" ht="43.5" customHeight="1">
      <c r="B70" s="24"/>
      <c r="C70" s="67" t="s">
        <v>9</v>
      </c>
      <c r="D70" s="43" t="s">
        <v>129</v>
      </c>
      <c r="E70" s="74">
        <f>11040-7360+4416</f>
        <v>8096</v>
      </c>
      <c r="F70" s="74">
        <v>0</v>
      </c>
      <c r="G70" s="74">
        <v>0</v>
      </c>
    </row>
    <row r="71" spans="2:7" ht="54" customHeight="1">
      <c r="B71" s="24"/>
      <c r="C71" s="68" t="s">
        <v>145</v>
      </c>
      <c r="D71" s="43" t="s">
        <v>146</v>
      </c>
      <c r="E71" s="74">
        <f>8000+542.5-4800</f>
        <v>3742.5</v>
      </c>
      <c r="F71" s="74">
        <v>12546.9</v>
      </c>
      <c r="G71" s="74">
        <v>12551.3</v>
      </c>
    </row>
    <row r="72" spans="2:7" ht="44.25" customHeight="1">
      <c r="B72" s="24"/>
      <c r="C72" s="55" t="s">
        <v>76</v>
      </c>
      <c r="D72" s="44" t="s">
        <v>71</v>
      </c>
      <c r="E72" s="33">
        <f>SUM(E73:E74)</f>
        <v>29344.7</v>
      </c>
      <c r="F72" s="33">
        <f>SUM(F73:F74)</f>
        <v>20200.8</v>
      </c>
      <c r="G72" s="33">
        <f>SUM(G73:G74)</f>
        <v>13990.2</v>
      </c>
    </row>
    <row r="73" spans="2:7" ht="40.5" customHeight="1">
      <c r="B73" s="24"/>
      <c r="C73" s="66" t="s">
        <v>4</v>
      </c>
      <c r="D73" s="43" t="s">
        <v>119</v>
      </c>
      <c r="E73" s="74">
        <f>16575.5-367.5</f>
        <v>16208</v>
      </c>
      <c r="F73" s="74">
        <v>20200.8</v>
      </c>
      <c r="G73" s="74">
        <v>13990.2</v>
      </c>
    </row>
    <row r="74" spans="2:9" ht="44.25" customHeight="1">
      <c r="B74" s="24"/>
      <c r="C74" s="67" t="s">
        <v>4</v>
      </c>
      <c r="D74" s="43" t="s">
        <v>130</v>
      </c>
      <c r="E74" s="74">
        <f>13443.6-306.9</f>
        <v>13136.7</v>
      </c>
      <c r="F74" s="74">
        <v>0</v>
      </c>
      <c r="G74" s="74">
        <v>0</v>
      </c>
      <c r="H74" s="85"/>
      <c r="I74" s="13"/>
    </row>
    <row r="75" spans="2:7" ht="43.5" customHeight="1">
      <c r="B75" s="24"/>
      <c r="C75" s="55" t="s">
        <v>101</v>
      </c>
      <c r="D75" s="44" t="s">
        <v>100</v>
      </c>
      <c r="E75" s="33">
        <f>SUM(E76:E76)</f>
        <v>33.5</v>
      </c>
      <c r="F75" s="33">
        <f>SUM(F76:F76)</f>
        <v>2.2</v>
      </c>
      <c r="G75" s="33">
        <f>SUM(G76:G76)</f>
        <v>3.6</v>
      </c>
    </row>
    <row r="76" spans="2:7" ht="40.5" customHeight="1">
      <c r="B76" s="24"/>
      <c r="C76" s="56" t="s">
        <v>99</v>
      </c>
      <c r="D76" s="43" t="s">
        <v>133</v>
      </c>
      <c r="E76" s="75">
        <v>33.5</v>
      </c>
      <c r="F76" s="75">
        <v>2.2</v>
      </c>
      <c r="G76" s="75">
        <v>3.6</v>
      </c>
    </row>
    <row r="77" spans="2:7" ht="43.5" customHeight="1">
      <c r="B77" s="24"/>
      <c r="C77" s="55" t="s">
        <v>103</v>
      </c>
      <c r="D77" s="44" t="s">
        <v>102</v>
      </c>
      <c r="E77" s="33">
        <f>SUM(E78:E78)</f>
        <v>689.8</v>
      </c>
      <c r="F77" s="33">
        <f>SUM(F78:F78)</f>
        <v>777.7</v>
      </c>
      <c r="G77" s="33">
        <f>SUM(G78:G78)</f>
        <v>808.8</v>
      </c>
    </row>
    <row r="78" spans="2:7" ht="46.5" customHeight="1">
      <c r="B78" s="24"/>
      <c r="C78" s="56" t="s">
        <v>134</v>
      </c>
      <c r="D78" s="43" t="s">
        <v>135</v>
      </c>
      <c r="E78" s="75">
        <v>689.8</v>
      </c>
      <c r="F78" s="75">
        <v>777.7</v>
      </c>
      <c r="G78" s="75">
        <v>808.8</v>
      </c>
    </row>
    <row r="79" spans="2:7" ht="69" customHeight="1">
      <c r="B79" s="24"/>
      <c r="C79" s="57" t="s">
        <v>138</v>
      </c>
      <c r="D79" s="44" t="s">
        <v>137</v>
      </c>
      <c r="E79" s="33">
        <f>SUM(E80:E80)</f>
        <v>39972.8</v>
      </c>
      <c r="F79" s="33">
        <f>SUM(F80:F80)</f>
        <v>39972.8</v>
      </c>
      <c r="G79" s="33">
        <f>SUM(G80:G80)</f>
        <v>39972.8</v>
      </c>
    </row>
    <row r="80" spans="2:7" ht="69.75" customHeight="1">
      <c r="B80" s="24"/>
      <c r="C80" s="53" t="s">
        <v>138</v>
      </c>
      <c r="D80" s="69" t="s">
        <v>139</v>
      </c>
      <c r="E80" s="80">
        <v>39972.8</v>
      </c>
      <c r="F80" s="81">
        <v>39972.8</v>
      </c>
      <c r="G80" s="81">
        <v>39972.8</v>
      </c>
    </row>
    <row r="81" spans="2:7" ht="43.5" customHeight="1">
      <c r="B81" s="24"/>
      <c r="C81" s="55" t="s">
        <v>132</v>
      </c>
      <c r="D81" s="44" t="s">
        <v>131</v>
      </c>
      <c r="E81" s="33">
        <f>SUM(E82:E83)</f>
        <v>1107.4</v>
      </c>
      <c r="F81" s="33">
        <f>SUM(F82:F83)</f>
        <v>147.6</v>
      </c>
      <c r="G81" s="33">
        <f>SUM(G82:G83)</f>
        <v>147.6</v>
      </c>
    </row>
    <row r="82" spans="2:7" ht="39" customHeight="1">
      <c r="B82" s="24"/>
      <c r="C82" s="67" t="s">
        <v>88</v>
      </c>
      <c r="D82" s="43" t="s">
        <v>118</v>
      </c>
      <c r="E82" s="74">
        <f>87.5+1.1</f>
        <v>88.6</v>
      </c>
      <c r="F82" s="74">
        <v>147.6</v>
      </c>
      <c r="G82" s="74">
        <v>147.6</v>
      </c>
    </row>
    <row r="83" spans="2:7" ht="44.25" customHeight="1">
      <c r="B83" s="24"/>
      <c r="C83" s="70" t="s">
        <v>35</v>
      </c>
      <c r="D83" s="43" t="s">
        <v>136</v>
      </c>
      <c r="E83" s="75">
        <f>1006.7+12.1</f>
        <v>1018.8000000000001</v>
      </c>
      <c r="F83" s="75">
        <v>0</v>
      </c>
      <c r="G83" s="75">
        <v>0</v>
      </c>
    </row>
    <row r="84" spans="2:7" ht="29.25" customHeight="1">
      <c r="B84" s="24" t="s">
        <v>22</v>
      </c>
      <c r="C84" s="36" t="s">
        <v>13</v>
      </c>
      <c r="D84" s="37" t="s">
        <v>6</v>
      </c>
      <c r="E84" s="30">
        <f>E85</f>
        <v>1000</v>
      </c>
      <c r="F84" s="30">
        <f>F85</f>
        <v>0</v>
      </c>
      <c r="G84" s="30">
        <f>G85</f>
        <v>0</v>
      </c>
    </row>
    <row r="85" spans="2:7" ht="43.5" customHeight="1">
      <c r="B85" s="24"/>
      <c r="C85" s="27" t="s">
        <v>170</v>
      </c>
      <c r="D85" s="49" t="s">
        <v>96</v>
      </c>
      <c r="E85" s="77">
        <v>1000</v>
      </c>
      <c r="F85" s="34"/>
      <c r="G85" s="34"/>
    </row>
    <row r="86" spans="2:7" ht="32.25" customHeight="1">
      <c r="B86" s="24" t="s">
        <v>7</v>
      </c>
      <c r="C86" s="58" t="s">
        <v>82</v>
      </c>
      <c r="D86" s="50" t="s">
        <v>83</v>
      </c>
      <c r="E86" s="31">
        <f>E87</f>
        <v>120427.89999999998</v>
      </c>
      <c r="F86" s="35"/>
      <c r="G86" s="35"/>
    </row>
    <row r="87" spans="2:7" ht="23.25" customHeight="1">
      <c r="B87" s="24"/>
      <c r="C87" s="27" t="s">
        <v>84</v>
      </c>
      <c r="D87" s="51" t="s">
        <v>85</v>
      </c>
      <c r="E87" s="77">
        <f>71443.1+8912.9+599.4-66.7+3355+52653.6-2220+7776.3+400-40000+2666.1-6.3+11157.3+800+2957.2</f>
        <v>120427.89999999998</v>
      </c>
      <c r="F87" s="77">
        <v>0</v>
      </c>
      <c r="G87" s="77">
        <v>0</v>
      </c>
    </row>
    <row r="88" spans="2:7" ht="40.5" customHeight="1">
      <c r="B88" s="24" t="s">
        <v>8</v>
      </c>
      <c r="C88" s="59" t="s">
        <v>28</v>
      </c>
      <c r="D88" s="52" t="s">
        <v>79</v>
      </c>
      <c r="E88" s="75">
        <v>6.3</v>
      </c>
      <c r="F88" s="78">
        <v>0</v>
      </c>
      <c r="G88" s="78">
        <v>0</v>
      </c>
    </row>
    <row r="89" spans="2:7" ht="44.25" customHeight="1">
      <c r="B89" s="24" t="s">
        <v>86</v>
      </c>
      <c r="C89" s="59" t="s">
        <v>77</v>
      </c>
      <c r="D89" s="52" t="s">
        <v>78</v>
      </c>
      <c r="E89" s="75">
        <f>-(246.6+0.8)</f>
        <v>-247.4</v>
      </c>
      <c r="F89" s="78">
        <v>0</v>
      </c>
      <c r="G89" s="78">
        <v>0</v>
      </c>
    </row>
    <row r="91" ht="12.75">
      <c r="E91" s="15"/>
    </row>
    <row r="92" spans="2:7" ht="12.75">
      <c r="B92" s="12"/>
      <c r="C92" s="12"/>
      <c r="D92" s="12"/>
      <c r="E92" s="14"/>
      <c r="F92" s="16"/>
      <c r="G92" s="16"/>
    </row>
    <row r="93" spans="2:7" ht="12.75">
      <c r="B93" s="12"/>
      <c r="C93" s="12"/>
      <c r="D93" s="12"/>
      <c r="E93" s="12"/>
      <c r="F93" s="13"/>
      <c r="G93" s="13"/>
    </row>
    <row r="94" spans="2:7" ht="12.75">
      <c r="B94" s="12"/>
      <c r="C94" s="12"/>
      <c r="D94" s="12"/>
      <c r="E94" s="12"/>
      <c r="F94" s="13"/>
      <c r="G94" s="13"/>
    </row>
  </sheetData>
  <sheetProtection/>
  <mergeCells count="7">
    <mergeCell ref="D61:D62"/>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2018-10-12T07:32:51Z</cp:lastPrinted>
  <dcterms:created xsi:type="dcterms:W3CDTF">2008-10-30T07:18:08Z</dcterms:created>
  <dcterms:modified xsi:type="dcterms:W3CDTF">2018-10-25T11:18:17Z</dcterms:modified>
  <cp:category/>
  <cp:version/>
  <cp:contentType/>
  <cp:contentStatus/>
</cp:coreProperties>
</file>