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5870" windowHeight="13605" activeTab="3"/>
  </bookViews>
  <sheets>
    <sheet name="01.04.2017" sheetId="1" r:id="rId1"/>
    <sheet name="01.07.2017 " sheetId="2" r:id="rId2"/>
    <sheet name="01.10.2017" sheetId="3" r:id="rId3"/>
    <sheet name="01.01.2018" sheetId="4" r:id="rId4"/>
  </sheets>
  <definedNames>
    <definedName name="_xlnm.Print_Area" localSheetId="3">'01.01.2018'!$A$1:$G$331</definedName>
    <definedName name="_xlnm.Print_Area" localSheetId="0">'01.04.2017'!$A$1:$G$315</definedName>
    <definedName name="_xlnm.Print_Area" localSheetId="1">'01.07.2017 '!$A$1:$G$326</definedName>
    <definedName name="_xlnm.Print_Area" localSheetId="2">'01.10.2017'!$A$1:$G$331</definedName>
  </definedNames>
  <calcPr fullCalcOnLoad="1"/>
</workbook>
</file>

<file path=xl/sharedStrings.xml><?xml version="1.0" encoding="utf-8"?>
<sst xmlns="http://schemas.openxmlformats.org/spreadsheetml/2006/main" count="2085" uniqueCount="555">
  <si>
    <t>Итого источников финансирования дефицита бюджета</t>
  </si>
  <si>
    <t>Прочие налоги и сборы( по отмененным  местным налогам и сборам)</t>
  </si>
  <si>
    <t>000 1 09 07000 04 0000 110</t>
  </si>
  <si>
    <t>Налоги на рекламу</t>
  </si>
  <si>
    <t>000 1 09 07010 03 0000 110</t>
  </si>
  <si>
    <t>ГОСУДАРСТВЕННАЯ ПОШЛИНА</t>
  </si>
  <si>
    <t>000 1 08 00000 00 0000 000</t>
  </si>
  <si>
    <t>Государственная пошлина по делам, рассматриваемым в судах общей юрисдикции , мировыми судьями</t>
  </si>
  <si>
    <t>000 1 08 03000 01 0000 110</t>
  </si>
  <si>
    <t>Государственная пошлина по делам, рассматриваемым в судах общей юрисдикции , мировыми судьями( за  исключением государственной пошлины  по делам, рассматриваемым Верховным Судом Российской Федерации</t>
  </si>
  <si>
    <t>000 1 08 03010 01 0000 110</t>
  </si>
  <si>
    <t>Государственная пошлина за государственную  регистрацию, а также за совершение прочих юридически значимых действий.</t>
  </si>
  <si>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</si>
  <si>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</si>
  <si>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Прочие доходы от оказания платных услуг (работ) получателями средств бюджетов городских округов</t>
  </si>
  <si>
    <t>000 1 13 01994 04 0000 130</t>
  </si>
  <si>
    <t>000 1 13 02994 04 0000 130</t>
  </si>
  <si>
    <t xml:space="preserve">Прочие доходы от компенсации затрат  бюджетов городских округов </t>
  </si>
  <si>
    <t>000 1 14 02043 04 0000 410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</si>
  <si>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</si>
  <si>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</si>
  <si>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000 1 16 43000 01 6000 140</t>
  </si>
  <si>
    <t>000 1 16 03010 01 6000 140</t>
  </si>
  <si>
    <t>000 1 16 03030 01 6000 140</t>
  </si>
  <si>
    <t>000 1 16 06000 01 6000 140</t>
  </si>
  <si>
    <t>000 1 16 25060 01 6000 140</t>
  </si>
  <si>
    <t>000 1 16 28000 01 6000 140</t>
  </si>
  <si>
    <t>Субвенции бюджетам городских округов на исполнение отдельных государственных полномочий Пензенской области по регулированию численности безнадзорных животных</t>
  </si>
  <si>
    <t>000 1 12 01000 01 0000 120</t>
  </si>
  <si>
    <t>Всего</t>
  </si>
  <si>
    <t>ДОХОДЫ ОТ ОКАЗАНИЯ ПЛАТНЫХ УСЛУГ И КОМПЕНСАЦИИ ЗАТРАТ ГОСУДАРСТВА</t>
  </si>
  <si>
    <t>000 1 13 00000 00 0000 000</t>
  </si>
  <si>
    <t>ДОХОДЫ ОТ ПРОДАЖИ МАТЕРИАЛЬНЫХ И НЕМАТЕРИАЛЬНЫХ АКТИВОВ</t>
  </si>
  <si>
    <t>000 1 06 06030 00 0000 110</t>
  </si>
  <si>
    <t>Земельный налог с организаций</t>
  </si>
  <si>
    <t>000 1 06 06032 04 0000 110</t>
  </si>
  <si>
    <t>Земельный налог с организаций, обладающих земельным участком, расположенным в границах городских округов</t>
  </si>
  <si>
    <t>000 1 06 06040 00 0000 110</t>
  </si>
  <si>
    <t>Земельный налог с физических лиц</t>
  </si>
  <si>
    <t>000 1 06 06042 04 0000 110</t>
  </si>
  <si>
    <t>Земельный налог с физических лиц, обладающих земельным участком, расположенным в границах городских округов</t>
  </si>
  <si>
    <t>000 1 14 02000 00 0000 410</t>
  </si>
  <si>
    <t>000 1 14 00000 00 0000 000</t>
  </si>
  <si>
    <t>Доходы от продажи квартир</t>
  </si>
  <si>
    <t>000 1 14 01000 00 0000 410</t>
  </si>
  <si>
    <t xml:space="preserve">Доходы   от продажи квартир ,находящихся в собственности   городских округов  </t>
  </si>
  <si>
    <t>000 1 14 01040 04 0000 410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</si>
  <si>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</si>
  <si>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r>
      <t xml:space="preserve">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t>
    </r>
    <r>
      <rPr>
        <strike/>
        <sz val="9"/>
        <rFont val="Times New Roman"/>
        <family val="1"/>
      </rPr>
      <t>(</t>
    </r>
    <r>
      <rPr>
        <sz val="9"/>
        <rFont val="Times New Roman"/>
        <family val="1"/>
      </rPr>
      <t>в части реализации основных средст</t>
    </r>
  </si>
  <si>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t>
  </si>
  <si>
    <t xml:space="preserve">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</si>
  <si>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</si>
  <si>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</si>
  <si>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t>
  </si>
  <si>
    <t>Субвенции бюджетам городских округов на администрирование расходов по приему документов от родителей, расчету размера и выплате компенсации части родительской платы за содержание ребенка в образовательных организациях, реализующих основную общеобразовател</t>
  </si>
  <si>
    <t xml:space="preserve">Субвенции бюджетам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</si>
  <si>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</si>
  <si>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</si>
  <si>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</si>
  <si>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t>
  </si>
  <si>
    <t xml:space="preserve">Субвенции бюджетам городских округов на выполнение передаваемых полномочий субъектов Российской Федерации по выплате социального пособия на погребение, установленного статьей 10 Федерального закона от 12 января 1996 года № 8-ФЗ "О погребении и похоронном </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</si>
  <si>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t>
  </si>
  <si>
    <t>Доходы от продажи земельных участков, находящихся в в государственной и муниципальной собственности (за исключением земельных участков автономных учреждений, а также земельных участков государственных и муниципальных предприятий, в том числе казенных)</t>
  </si>
  <si>
    <t>000 1 14 06000 00 0000 430</t>
  </si>
  <si>
    <t>Доходы от продажи земельных участков, государственная собственность на которые не разграничена</t>
  </si>
  <si>
    <t>000 1 14 06010 00 0000 430</t>
  </si>
  <si>
    <t xml:space="preserve">                                                Доходы бюджета города Кузнецка Пензенской области  за  1 квартал  2017 года</t>
  </si>
  <si>
    <t>план на  1 квартал 2017 года</t>
  </si>
  <si>
    <t>Исполнено за 1 квартал  2017 года</t>
  </si>
  <si>
    <t>Доходы бюджета города Кузнецка Пензенской области  за  2017 год</t>
  </si>
  <si>
    <t>Исполнено за  2017 год</t>
  </si>
  <si>
    <t xml:space="preserve"> Доходы бюджета города Кузнецка  Пензенской области по видам  доходов  бюджетной классификации  Российской Федерации   за   2017 год</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</si>
  <si>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</si>
  <si>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t>
  </si>
  <si>
    <t>Субвенции бюджетам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</si>
  <si>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Пензенской области</t>
  </si>
  <si>
    <t>Источники финансирования дефицита бюджета города Кузнецка  по кодам групп,подгрупп,статей,подстатей,элементов,программ(подпрограмм),кодам экономической классификации  источников внутреннего финансирования дефицитов бюджетов за   2017 год</t>
  </si>
  <si>
    <t>Источники финансирования дефицита бюджета города Кузнецка  по кодам экономической классификации  источников  финансирования дефицитов бюджетов за  2017 год</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</si>
  <si>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</si>
  <si>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000 1 11 05300 00 0000 120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</si>
  <si>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</si>
  <si>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000 1 11 05312 04 0000 120</t>
  </si>
  <si>
    <t>Доходы от сдачи в аренду имущества, составляющего государственную (муниципальную) казну (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</si>
  <si>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</si>
  <si>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000 1 16 30000 01 0000 140</t>
  </si>
  <si>
    <t>Прочие межбюджетные трансферты бюджетам городских округов на поддержку отрасли культуры (Укрепление материально-технической базы и оснащение оборудованием детских школ искусств)</t>
  </si>
  <si>
    <t>992 2 02 49999 04 1003 151</t>
  </si>
  <si>
    <t>Прочие межбюджетные трансферты бюджетам городских округов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</si>
  <si>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992 2 02 49999 04 1004 151</t>
  </si>
  <si>
    <t>Прочие межбюджетные трансферты, передаваемые бюджетам городских округов на премирование территорий – победителей конкурса на звание «Самый благоустроенный населенный пункт Пензенской области»</t>
  </si>
  <si>
    <t>992 2 02 49999 04 9453 151</t>
  </si>
  <si>
    <t>Прочие межбюджетные трансферты, передаваемые бюджетам городских округов на поддержку отрасли культуры (Укрепление материально-технической базы и оснащение оборудованием детских школ искусств)</t>
  </si>
  <si>
    <t>Прочие межбюджетные трансферты, передаваемые бюджетам городских округов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</si>
  <si>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992 2 02 49999 04 9473 151</t>
  </si>
  <si>
    <t>992 2 02 49999 04 9474 151</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</si>
  <si>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</si>
  <si>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</si>
  <si>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Доходы от продажи земельных участков, государственная собственность на которые разграничена (за исключением земельных участков автономных учреждений, а также земельных участков государственных и муниципальных унитарных предприятий, в том числе казенных)</t>
  </si>
  <si>
    <t>000 1 14 06020 00 0000 430</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</si>
  <si>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 а также земельных участков муниципальных унитарных предприятий, в том числе казенных)</t>
  </si>
  <si>
    <t>000 1 14 06024 04 0000 430</t>
  </si>
  <si>
    <t>ШТРАФЫ,САНКЦИИ И ВОЗМЕЩЕНИЕ УЩЕРБА</t>
  </si>
  <si>
    <t>000 1 16 00000 00 0000 000</t>
  </si>
  <si>
    <t>Денежные взыскания ( штрафы) за нарушение законодательства о налогах и сборах</t>
  </si>
  <si>
    <t>000 1 16 03000 00 0000 140</t>
  </si>
  <si>
    <t>Денежные взыскания ( штрафы) за административные правонарушения в области налогов и сборов, предусмотренные Кодексом РФ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</si>
  <si>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</si>
  <si>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000 1 16 33040 04 0000 140</t>
  </si>
  <si>
    <t>налог, взимаемый в связи с применением патентной системы налогообложения</t>
  </si>
  <si>
    <t>000 1 05 04010 02 0000 110</t>
  </si>
  <si>
    <t>налог, взимаемый в виде стоимости патента в связи с применением упрощенной системы налогообложения</t>
  </si>
  <si>
    <t>000 1 09 11020 02 0000 110</t>
  </si>
  <si>
    <t>000 1 16 30030 01 6000 140</t>
  </si>
  <si>
    <t>Изменение остатков средств  на счетах по учету средств бюджета</t>
  </si>
  <si>
    <t>000 01 05 00 00 00 0000 500</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</si>
  <si>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</si>
  <si>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НАЛОГИ НА ТОВАРЫ (РАБОТЫ, УСЛУГИ), РЕАЛИЗУЕМЫЕ НА ТЕРРИТОРИИ РОССИЙСКОЙ ФЕДЕРАЦИИ</t>
  </si>
  <si>
    <t>Доходы от уплаты акцизов на дизельное топливо, зачисляемые в консолидированные бюджеты субъектов Российской Федерации</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</si>
  <si>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</si>
  <si>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</si>
  <si>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</si>
  <si>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000 1 03 00000 00 0000 110</t>
  </si>
  <si>
    <t>000 1 03 02230 01 0000 110</t>
  </si>
  <si>
    <t>000 1 03 02240 01 0000 110</t>
  </si>
  <si>
    <t>000 1 03 02250 01 0000 110</t>
  </si>
  <si>
    <t>000 1 03 02260 01 0000 110</t>
  </si>
  <si>
    <t>000 1 14 02040 04 0000 410</t>
  </si>
  <si>
    <t>Земельный налог (по обязательствам, возникшим до 1 января 2006 года), мобилизуемый на территориях городских округов</t>
  </si>
  <si>
    <t>Денежные взыскания ( штрафы) за нарушение законодательства о налогах и сборах, предусмотренные статьями 116,117,118,пунктами 1 и 2 ст.120,статьями 125,126,128,129,129.1,132,133,134, 135,135,1 НК Р Ф</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</si>
  <si>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</si>
  <si>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000 1 16 23042 04 0000 140</t>
  </si>
  <si>
    <t>000 1 16 08010 01 6000 140</t>
  </si>
  <si>
    <t>000 1 16 37030 04 0000 140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</si>
  <si>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</si>
  <si>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000 1 14 06312 04 0000 430</t>
  </si>
  <si>
    <t>Приложение № 2</t>
  </si>
  <si>
    <t>Приложение № 5</t>
  </si>
  <si>
    <t>Приложение № 6</t>
  </si>
  <si>
    <t>Субвенции бюджетам городских округов на приобретение жилых помещений для предоставления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</si>
  <si>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</si>
  <si>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выполнение передаваемых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</si>
  <si>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Субсидии бюджетам городских округов на реализацию федеральных целевых программ</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</si>
  <si>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</si>
  <si>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</si>
  <si>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Денежные взыскания (штрафы), установленные законами субьектов Российской Федерации за несоблюдение муниципальных правовых актов</t>
  </si>
  <si>
    <t>000 1 16 51020 02 0000 140</t>
  </si>
  <si>
    <t>Субвенции бюджетам городских округов на  выполнение передаваемых отдельных государственных полномочий Пензенской области в сфере образования по финансированию муниципальных общеобразовательных учреждений</t>
  </si>
  <si>
    <t>Увеличение финансовых активов в  собственности городских округов за счет средств учреждений (организаций), учрежденных городскими округами, лицевые счета которым открыты в территориальных органах Федерального казначейства или финансовых органах</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</si>
  <si>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</si>
  <si>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Иные источники внутреннего финансирования дефицитов бюджетов</t>
  </si>
  <si>
    <t>Операции по управлению остатками средств на единых счетах бюджетов</t>
  </si>
  <si>
    <t>Увеличение финансовых активов в  собственности  городских округов за счет  средств автономных и бюджетных учреждений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</si>
  <si>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</si>
  <si>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</si>
  <si>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Наименование доходного источника </t>
  </si>
  <si>
    <t>Код бюджетной классификации</t>
  </si>
  <si>
    <t>000 1 00 00000 00 0000 000</t>
  </si>
  <si>
    <t>Налоговые доходы</t>
  </si>
  <si>
    <t xml:space="preserve">НАЛОГИ НА ПРИБЫЛЬ ДОХОДЫ </t>
  </si>
  <si>
    <t>000 1 01 00000 00 0000 000</t>
  </si>
  <si>
    <t>Налог на доходы  физических лиц</t>
  </si>
  <si>
    <t>000 1 01 02000 01 0000 110</t>
  </si>
  <si>
    <t>000 1 01 02020 01 0000 110</t>
  </si>
  <si>
    <t>000 1 01 02030 01 0000 110</t>
  </si>
  <si>
    <t>000 1 01 02040 01 0000 110</t>
  </si>
  <si>
    <t>Акцизы по подакцизным товарам (продукции), производимым на территории Российской Федерации</t>
  </si>
  <si>
    <t>000 1 03 02000 01 0000 110</t>
  </si>
  <si>
    <t>НАЛОГИ НА СОВОКУПНЫЙ ДОХОД</t>
  </si>
  <si>
    <t>000 1 05 00000 00 0000 000</t>
  </si>
  <si>
    <t>Единый налог на вмененный доход для отдельных видов деятельности</t>
  </si>
  <si>
    <t>000 1 05 02000 02 0000 110</t>
  </si>
  <si>
    <t>единый сельскохозяйственный налог</t>
  </si>
  <si>
    <t>000 1 05 03000 01 0000 110</t>
  </si>
  <si>
    <t>НАЛОГИ НА ИМУЩЕСТВО</t>
  </si>
  <si>
    <t>000 1 06 00000 00 0000 000</t>
  </si>
  <si>
    <t>налог на имущество физических лиц</t>
  </si>
  <si>
    <t>000 1 06 01000 00 0000 110</t>
  </si>
  <si>
    <t>Налог на имущество физических лиц,взимаемый по ставкам,применяемым к объектам налогообложения,расположенным в границах городских округов</t>
  </si>
  <si>
    <t>000 1 06 01020 04 0000 110</t>
  </si>
  <si>
    <t>Земельный налог</t>
  </si>
  <si>
    <t>000 1 06 06000 00 0000 110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</si>
  <si>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9"/>
        <rFont val="Times New Roman"/>
        <family val="1"/>
      </rPr>
      <t>1</t>
    </r>
    <r>
      <rPr>
        <sz val="9"/>
        <rFont val="Times New Roman"/>
        <family val="1"/>
      </rPr>
      <t xml:space="preserve"> и 228 Налогового кодекса Российской Федерации</t>
    </r>
  </si>
  <si>
    <t>000 1 01 02010 01 0000 110</t>
  </si>
  <si>
    <t>Субвенции бюджетам городских округов на выполнение передаваемых полномочий субъектов Российской Федерации по выплате социального пособия на погребение, установленного статьей 10 Федерального закона от 12 января 1996 года № 8-ФЗ "О погребении и похоронном деле"</t>
  </si>
  <si>
    <t>Субвенции бюджетам городских округов на выполнение передаваемых полномочий субъектов Российской Федерации по образованию и обеспечению деятельности комиссий по делам несовершенолетних и защите их прав в Пензенской области</t>
  </si>
  <si>
    <t>000 2 02 04000 00 0000 151</t>
  </si>
  <si>
    <t>000 2 02 04025 04 0000 151</t>
  </si>
  <si>
    <t>Источники внутреннего финансирования дефицита б.юджета</t>
  </si>
  <si>
    <t>000 1 11 09044 04 0000 120</t>
  </si>
  <si>
    <t>ПЛАТЕЖИ ПРИ ПОЛЬЗОВАНИИ ПРИРОДНЫМИ РЕСУРСАМИ</t>
  </si>
  <si>
    <t>000 1 12 00000 00 0000 000</t>
  </si>
  <si>
    <t>Плата за негативное воздействие на окружающую среду</t>
  </si>
  <si>
    <t>000 1 08 07000 01 0000 110</t>
  </si>
  <si>
    <t>000 2 02 15000 00 0000 151</t>
  </si>
  <si>
    <t>000 2 02 15001 04 0000 151</t>
  </si>
  <si>
    <t>Дотации бюджетам городских округов на поддержку мер по обеспечению сбалансированности бюджетов</t>
  </si>
  <si>
    <t>000 2 0215002 04 0000 151</t>
  </si>
  <si>
    <t>000 2 02 20000 00 0000 151</t>
  </si>
  <si>
    <t>000 2 02 20051 04 0000 151</t>
  </si>
  <si>
    <t xml:space="preserve">                                                                                       Утверждены   постановлением администрации   города  Кузнецка от ___.___.2017 № </t>
  </si>
  <si>
    <t>Заместитель главы администрации  города Кузнецка</t>
  </si>
  <si>
    <t xml:space="preserve">Л.Н.Пастушкова </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</si>
  <si>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Фонда содействия реформированию жилищно-коммунального хозяйства</t>
  </si>
  <si>
    <t>000 2 02 20299 04 0000 151</t>
  </si>
  <si>
    <t xml:space="preserve">Субсидии бюджетам городских округов на обеспечение мероприятий по переселению граждан из аварийного жилищного фонда за счет средств бюджетов
</t>
  </si>
  <si>
    <t>000 2 02 20302 04 0000 151</t>
  </si>
  <si>
    <t>000 2 02 29999 00 0000 151</t>
  </si>
  <si>
    <t>000 2 02 29999 040000 151</t>
  </si>
  <si>
    <t>000 2 02 29999 04 9204 151</t>
  </si>
  <si>
    <t>Прочие субсидии бюджетам  городских округов на капитальный ремонт муниципальных общеобразовательных организаций</t>
  </si>
  <si>
    <t>000 2 02 29999 04 9206 151</t>
  </si>
  <si>
    <t>Прочие субсидии бюджетам  городских округов на организацию отдыха детей в загородных стационарных детских оздоровительных лагерях в каникулярное время</t>
  </si>
  <si>
    <t>000 2 02 29999 04 9207 151</t>
  </si>
  <si>
    <t>Прочие субсидии бюджетам  городских округов на организацию отдыха детей в оздоровительных лагерях с дневным пребыванием в каникулярное время</t>
  </si>
  <si>
    <t>000 2 02 29999 04 9208 151</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</si>
  <si>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</si>
  <si>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000 2 02 29999 04 9290 151</t>
  </si>
  <si>
    <t>000 2 02 30000 00 0000 151</t>
  </si>
  <si>
    <t>000 2 02 30022 04 9390 151</t>
  </si>
  <si>
    <t>000 2 02 30 024 00 0 000 151</t>
  </si>
  <si>
    <t>000 2 02 30024 04 9301 151</t>
  </si>
  <si>
    <t>000 2 02 30024 04 9302 151</t>
  </si>
  <si>
    <t>000 2 02 30024 04 9303 151</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</si>
  <si>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</si>
  <si>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000 2 02 30024 04 9304 151</t>
  </si>
  <si>
    <t>000 2 02 30024 04 9305 151</t>
  </si>
  <si>
    <t>000 2 02 30024 04 9330 151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</si>
  <si>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</si>
  <si>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000 2 02 30024 04 9331 151</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</si>
  <si>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</si>
  <si>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000 2 02 30024 04 9332 151</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</si>
  <si>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собласти</t>
  </si>
  <si>
    <t>000 2 02 30024 04 9334 151</t>
  </si>
  <si>
    <t>000 2 02 30024 04 9335 151</t>
  </si>
  <si>
    <t>000 2 02 30024 04 9336 151</t>
  </si>
  <si>
    <t>000 2 02 30024 04 9337 151</t>
  </si>
  <si>
    <t>000 2 02 30024 04 9346 151</t>
  </si>
  <si>
    <t>Субвенции бюджетам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в Пензенской области</t>
  </si>
  <si>
    <t>000 2 02 30024 04 9363 151</t>
  </si>
  <si>
    <t>000 2 02 30024 04 9369 151</t>
  </si>
  <si>
    <t>000 2 02 30024 04 9370 151</t>
  </si>
  <si>
    <t>000 2 02 30024 04 9372 151</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</si>
  <si>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</si>
  <si>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 в части реализации материальных запасов</t>
  </si>
  <si>
    <t>000 1 14 02000 00 0000 440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</si>
  <si>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</si>
  <si>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000 1 16 25050 01 6000 140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</si>
  <si>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</si>
  <si>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000 1 16 08000 01 6000 140</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</si>
  <si>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</si>
  <si>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000 2 02 29999 04 9272 151</t>
  </si>
  <si>
    <t>000 2 02 30024 04 9377 151</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</si>
  <si>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области"по реабилитированным лицам и лицам, признанными пострадавшими от политических репрессий</t>
  </si>
  <si>
    <t>000 2 02 30024 04 9379 151</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</si>
  <si>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</si>
  <si>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000 2 02 30024 04 9380 151</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</si>
  <si>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t>
  </si>
  <si>
    <t>000 2 02 30024 04 9382 151</t>
  </si>
  <si>
    <t>000 2 02 30024 04 9383 151</t>
  </si>
  <si>
    <t>000 2 0230024 04 9384 151</t>
  </si>
  <si>
    <t>000 2 02 30024 04 9385 151</t>
  </si>
  <si>
    <t>000 2 0230024 04 9387 151</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</si>
  <si>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</si>
  <si>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000 2 0230024 04 9389 151</t>
  </si>
  <si>
    <t>000 2 0230024 04 9393 151</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</si>
  <si>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</si>
  <si>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000 2 02 30024 04 9394 151</t>
  </si>
  <si>
    <t>000 2 02 30024 04 9396 151</t>
  </si>
  <si>
    <t>000 2 0230024 04 9398 151</t>
  </si>
  <si>
    <t>000 2 0230024 04 9399 151</t>
  </si>
  <si>
    <t>000 2 02 35082 04 0000 151</t>
  </si>
  <si>
    <t>000 2 02 35084 04 0000 151</t>
  </si>
  <si>
    <t>000 2 02 35137 04 0000 151</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</si>
  <si>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</si>
  <si>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000 2 02 35462 04 0000 151</t>
  </si>
  <si>
    <t>Межбюджетные трансферты, передаваемые бюджетам городских округов на комплектование книжных фондов библиотек муниципальных образованй</t>
  </si>
  <si>
    <t>ПРОЧИЕ БЕЗВОЗМЕЗДНЫЕ ПОСТУПЛЕНИЯ</t>
  </si>
  <si>
    <t>000 2 07 00000 00 0000 000</t>
  </si>
  <si>
    <t>Прочие безвозмездные поступления в бюджеты городских округов</t>
  </si>
  <si>
    <t>000 2 07 04050 04 0000 180</t>
  </si>
  <si>
    <t>000 2 18 04000 04 0000 180</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</si>
  <si>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</si>
  <si>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000 2 19 60010 04 0000 151</t>
  </si>
  <si>
    <t>2.4.</t>
  </si>
  <si>
    <t>Источники финансирования дефицита бюджета города Кузнецка  по кодам групп,подгрупп,статей,подстатей,элементов,программ(подпрограмм),кодам экономической классификации  источников внутреннего финансирования дефицитов бюджетов за 2017 год</t>
  </si>
  <si>
    <t>план на 2017 год</t>
  </si>
  <si>
    <t>исполнено за  2017 год</t>
  </si>
  <si>
    <t>Источники финансирования дефицита бюджета города Кузнецка  по кодам экономической классификации  источников  финансирования дефицитов бюджетов за 2017 год</t>
  </si>
  <si>
    <t>Исполнено за 1 квартал 2017 года</t>
  </si>
  <si>
    <t xml:space="preserve"> Доходы бюджета города Кузнецка  Пензенской области по видам  доходов  бюджетной классификации  Российской Федерации       за   1 квартал 2017 года</t>
  </si>
  <si>
    <t>Государственная пошлина за выдачу разрешения на установку рекламной конструкции</t>
  </si>
  <si>
    <t>000 1 08 07150 01 0000 110</t>
  </si>
  <si>
    <t>ЗАДОЛЖЕННОСТЬ И ПЕРЕРАСЧЕТЫ ПО ОТМЕНЕННЫМ НАЛОГАМ СБОРАМ И ИНЫМ ОБЯЗАТЕЛЬНЫМ ПЛАТЕЖАМ</t>
  </si>
  <si>
    <t>000 1 09 00000 00 0000 000</t>
  </si>
  <si>
    <t>Налог на прибыль организаций ,зачисляемый до 01 января 2005 года в местные бюджеты,мобилизуемый на территориях городских округов</t>
  </si>
  <si>
    <t>000 1 09 01020 04 0000 110</t>
  </si>
  <si>
    <t>Платежи за пользование природными ресурсами</t>
  </si>
  <si>
    <t>000 1 09 03000 00 0000 110</t>
  </si>
  <si>
    <t>Платежи за добычу полезных ископаемых</t>
  </si>
  <si>
    <t>000 1 09 03020 00 0000 110</t>
  </si>
  <si>
    <t>платежи за добычу подземных вод</t>
  </si>
  <si>
    <t>000 1 09 03023 01 0000 110</t>
  </si>
  <si>
    <t>налоги на имущество предприятий</t>
  </si>
  <si>
    <t>000 1 09 04010 02 0000 110</t>
  </si>
  <si>
    <t>налог с имущества, переходящего в порядке наследования или  дарения</t>
  </si>
  <si>
    <t>Прочие налоги и сборы (по отмененным налогам и сборам субьектов РФ</t>
  </si>
  <si>
    <t>000 1 09 06000 02 0000 110</t>
  </si>
  <si>
    <t>налог с продаж</t>
  </si>
  <si>
    <t>000 1 09 06010 02 0000 110</t>
  </si>
  <si>
    <t>Сбор на нужды образовательных учреждений, взимаемый с юридических лиц.</t>
  </si>
  <si>
    <t>000 1 09 06020 02 0000 110</t>
  </si>
  <si>
    <t xml:space="preserve">Прочие налоги и сборы </t>
  </si>
  <si>
    <t>000 1 09 06030 02 0000 110</t>
  </si>
  <si>
    <t>Субсидии бюджетам городских округов  на реализацию мероприятий государственной программы Российской Федерации"Доступная среда на 2011-2020 годы"</t>
  </si>
  <si>
    <t>000 2 02 25027 04 0000 151</t>
  </si>
  <si>
    <t>Прочие межбюджетные трансферты, передаваемые бюджетам городских округов на обеспечение  беспрепятственного доступа к приоритетным объектам ,получения услуг ,необходимой  информации  для инвалидов  и других маломобильных групп населения Пензенской области</t>
  </si>
  <si>
    <t>000 2 02 04999 04 9466 151</t>
  </si>
  <si>
    <t>исполнено за 1 квартал 2017 года</t>
  </si>
  <si>
    <t>2.2.</t>
  </si>
  <si>
    <t>2.3.</t>
  </si>
  <si>
    <t>наименование дохода</t>
  </si>
  <si>
    <t>Код классификации доходов бюджетов Российской Федерации</t>
  </si>
  <si>
    <t>% исполнения к году</t>
  </si>
  <si>
    <t>Безвозмездные поступления</t>
  </si>
  <si>
    <r>
      <t xml:space="preserve">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t>
    </r>
    <r>
      <rPr>
        <strike/>
        <sz val="9"/>
        <rFont val="Times New Roman"/>
        <family val="1"/>
      </rPr>
      <t>(</t>
    </r>
    <r>
      <rPr>
        <sz val="9"/>
        <rFont val="Times New Roman"/>
        <family val="1"/>
      </rPr>
      <t>в части реализации основных средств</t>
    </r>
  </si>
  <si>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t>
  </si>
  <si>
    <t>Денежные взыскания (штрафы) за нарушение законодательства Российской Федерации  об охране  и использовании животного мира</t>
  </si>
  <si>
    <t>000 1 16 25030 01 0000 140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</si>
  <si>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</si>
  <si>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</si>
  <si>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</si>
  <si>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</si>
  <si>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t>
  </si>
  <si>
    <t>Прочие субсидии бюджетам  городских округов на модернизацию инфраструктуры общего образования</t>
  </si>
  <si>
    <t>Субвенции бюджетам городских округов на администрирование расходов по приему документов от родителей, расчету размера и выплате компенсации части родительской платы за содержание ребенка в образовательных организациях, реализующих основную общеобразовательную программу</t>
  </si>
  <si>
    <t>000 1 16 21040 04 6000 140</t>
  </si>
  <si>
    <t>Денежные взыскания (штрафы) и иные суммы , взыскиваемые с лиц,виновных в совершении преступлений и в возмещзение ущерба имуществу,зачисляеме в бюджеты городских округов</t>
  </si>
  <si>
    <t>Поступления сумм в возмещение вреда, причиняемого автомобильным дорогам местного значения транспортными средствами, осуществляющим перевозки тяжеловесных и (или) крупногабаритных грузов, зачисляемые в бюджеты городских округов</t>
  </si>
  <si>
    <t>Денежные взыскания (штрафы) за нарушение законодательства Российской Федерации об электроэнергетике (федеральные государственные органы)</t>
  </si>
  <si>
    <t>000 1 16 41000 04 0000 140</t>
  </si>
  <si>
    <t>Денежные взыскания (штрафы) за нарушения законодательства Российской Федерации о промышленной безопасности (федеральные государственные органы)</t>
  </si>
  <si>
    <t>000 1 16 45000 01 6000 140</t>
  </si>
  <si>
    <t>Субвенции бюджетам городских округов на администрирование расходов по содержанию ребенка в семье опекуна и приемной семье, а также выплате вознаграждения, причитающегося приемному родителю</t>
  </si>
  <si>
    <t>Субвенции бюджетам городских округов на компенсацию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</si>
  <si>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бюджетам городских округов на предоставление мер социальной поддержки граждан, подвергшихся воздействию радиации</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</si>
  <si>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</si>
  <si>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000 1 11 05074 04 0000 120</t>
  </si>
  <si>
    <t>000 1 11 05070 00 0000 120</t>
  </si>
  <si>
    <t>Прочие межбюджетные трансферты, передаваемые бюджетам муниципальных районов из резервного фонда Правительства Пензенской области</t>
  </si>
  <si>
    <t>000 2 02 04999 04 9465 151</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</si>
  <si>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t>
  </si>
  <si>
    <r>
      <t>Доходы, получаемые в виде арендной платы за земли после разграничения государственной собственности на  землю, а также средства от</t>
    </r>
    <r>
      <rPr>
        <strike/>
        <sz val="9"/>
        <color indexed="10"/>
        <rFont val="Times New Roman"/>
        <family val="1"/>
      </rPr>
      <t xml:space="preserve"> </t>
    </r>
    <r>
      <rPr>
        <sz val="9"/>
        <rFont val="Times New Roman"/>
        <family val="1"/>
      </rPr>
      <t xml:space="preserve"> продажи</t>
    </r>
    <r>
      <rPr>
        <strike/>
        <sz val="9"/>
        <color indexed="10"/>
        <rFont val="Times New Roman"/>
        <family val="1"/>
      </rPr>
      <t xml:space="preserve"> </t>
    </r>
    <r>
      <rPr>
        <sz val="9"/>
        <rFont val="Times New Roman"/>
        <family val="1"/>
      </rPr>
      <t>права на заключение договоров</t>
    </r>
    <r>
      <rPr>
        <strike/>
        <sz val="9"/>
        <color indexed="10"/>
        <rFont val="Times New Roman"/>
        <family val="1"/>
      </rPr>
      <t xml:space="preserve"> </t>
    </r>
    <r>
      <rPr>
        <sz val="9"/>
        <rFont val="Times New Roman"/>
        <family val="1"/>
      </rPr>
      <t>аренды указанных земельных участков (за исключением земельных участков автономных учреждений</t>
    </r>
  </si>
  <si>
    <t>Наименование кода администратора,группы,подгруппы,статьи,подстатьи,элементы,программы( подпрограммы), кода экономической классификации источников внутреннего финансирования дефицита бюджетов</t>
  </si>
  <si>
    <t>Приложение № 1</t>
  </si>
  <si>
    <t>000 1 09 04052 01 0000 110</t>
  </si>
  <si>
    <t>000 1 09 04052 04 0000 110</t>
  </si>
  <si>
    <t>000 1 09 05000 00 0000 110</t>
  </si>
  <si>
    <t xml:space="preserve"> Доходы бюджета города Кузнецка  Пензенской области по видам  доходов  бюджетной классификации  Российской Федерации       за   1 пролугодие 2017 года</t>
  </si>
  <si>
    <t>Источники финансирования дефицита бюджета города Кузнецка  по кодам групп,подгрупп,статей,подстатей,элементов,программ(подпрограмм),кодам экономической классификации  источников внутреннего финансирования дефицитов бюджетов за  1 полугодие 2017 года</t>
  </si>
  <si>
    <t>Исполнено за 9 месяцев 2017 года</t>
  </si>
  <si>
    <t>Источники финансирования дефицита бюджета города Кузнецка  по кодам групп,подгрупп,статей,подстатей,элементов,программ(подпрограмм),кодам экономической классификации  источников внутреннего финансирования дефицитов бюджетов за  9 месяцев 2017 года</t>
  </si>
  <si>
    <t>Источники финансирования дефицита бюджета города Кузнецка  по кодам экономической классификации  источников  финансирования дефицитов бюджетов за 9 месяцев 2017 года</t>
  </si>
  <si>
    <t>исполнено за 9 месяцев 2017 года</t>
  </si>
  <si>
    <t xml:space="preserve">                                                Доходы бюджета города Кузнецка Пензенской области  за   9 месяцев  2017 года</t>
  </si>
  <si>
    <t xml:space="preserve"> Доходы бюджета города Кузнецка  Пензенской области по видам  доходов  бюджетной классификации  Российской Федерации       за   9 месяцев  2017 года</t>
  </si>
  <si>
    <t>исполнено за 9 месяцев  2017 года</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</si>
  <si>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 основных средств)</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</si>
  <si>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 материальных запасов)</t>
  </si>
  <si>
    <t>000 1 14 02043 04 0000 440</t>
  </si>
  <si>
    <r>
      <t xml:space="preserve">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t>
    </r>
    <r>
      <rPr>
        <strike/>
        <sz val="9"/>
        <rFont val="Times New Roman"/>
        <family val="1"/>
      </rPr>
      <t>(</t>
    </r>
    <r>
      <rPr>
        <sz val="9"/>
        <rFont val="Times New Roman"/>
        <family val="1"/>
      </rPr>
      <t>в части реализации основных средств)</t>
    </r>
  </si>
  <si>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 в части реализации основных средств</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</si>
  <si>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 основных средств)</t>
  </si>
  <si>
    <t>000 1 14 02040 04 0000 440</t>
  </si>
  <si>
    <t>Прочие местные налоги и сборы</t>
  </si>
  <si>
    <t>000 1 11 05012 04 0000 120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</si>
  <si>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</si>
  <si>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</si>
  <si>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денежные взыскания ( штрафы) за нарушение земельного законодательства</t>
  </si>
  <si>
    <t>денежные взыскания ( штрафы) за нарушение  законодательства в области  обеспечения санитарно-эпидимиологического  благополучия человека и законодательства в сфере защиты  прав потребителей</t>
  </si>
  <si>
    <t>Денежные взыскания (штрафы) за административные правонарушения в области дорожного движения</t>
  </si>
  <si>
    <t>1.</t>
  </si>
  <si>
    <t>1.1.</t>
  </si>
  <si>
    <t>1.1.1.</t>
  </si>
  <si>
    <t>1.1.2.</t>
  </si>
  <si>
    <t>1.1.3.</t>
  </si>
  <si>
    <t>1.1.4.</t>
  </si>
  <si>
    <t>1.1.5.</t>
  </si>
  <si>
    <t>1.1.6.</t>
  </si>
  <si>
    <t>1.2.</t>
  </si>
  <si>
    <t>1.2.1.</t>
  </si>
  <si>
    <t>1.2.2.</t>
  </si>
  <si>
    <t>1.2.3.</t>
  </si>
  <si>
    <t>1.2.4.</t>
  </si>
  <si>
    <t>1.2.5.</t>
  </si>
  <si>
    <t>1.2.6.</t>
  </si>
  <si>
    <t>2.</t>
  </si>
  <si>
    <t>2.1.</t>
  </si>
  <si>
    <t>Наименование группы,подгруппы,статьи,подстатьи,элементы,программы( подпрограммы), кода экономической классификации источников внутреннего финансирования дефицита бюджетов</t>
  </si>
  <si>
    <t>прочие  поступления от денежных взысканий (штрафов) и иных сумм в возмещение ущерба</t>
  </si>
  <si>
    <t>000 1 16 90000 00 0000 140</t>
  </si>
  <si>
    <t>Субвенции бюджетам городских округов на выполнение передаваемых полномочий субъектов Российской Федерации по формированию, содержанию и использованию Архивного фонда Пензенской области</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</si>
  <si>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</si>
  <si>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</si>
  <si>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прочие  поступления от денежных взысканий (штрафов) и иных сумм в возмещение ущерба, зачисляемые в  бюджеты городских округов</t>
  </si>
  <si>
    <t>000 1 16 90040 04 0000 140</t>
  </si>
  <si>
    <t>ПРОЧИЕ НЕНАЛОГОВЫЕ ДОХОДЫ</t>
  </si>
  <si>
    <t>000 1 17 00000 00 0000 000</t>
  </si>
  <si>
    <t>Невыясненные поступления</t>
  </si>
  <si>
    <t>000 1 17 01000 00 0000 180</t>
  </si>
  <si>
    <t>Невыясненные поступления, зачисляемые в бюджеты городских округов</t>
  </si>
  <si>
    <t>000 1 17 01040 04 0000 180</t>
  </si>
  <si>
    <t>Прочие неналоговые доходы  бюджетов городских округов</t>
  </si>
  <si>
    <t>000 1 17 05040 04 0000 180</t>
  </si>
  <si>
    <t>БЕЗВОЗМЕЗДНЫЕ ПОСТУПЛЕНИЯ</t>
  </si>
  <si>
    <t>000 2 00 00000 00 0000 000</t>
  </si>
  <si>
    <t>Дотации бюджетам субъектов Российской Федерации и муниципальных образований</t>
  </si>
  <si>
    <t>изменение остатков средств на счетах по учету средств бюджета</t>
  </si>
  <si>
    <t>Прочие субсидии</t>
  </si>
  <si>
    <t>Прочие субсидии бюджетам городских округов</t>
  </si>
  <si>
    <t>Налоговые и неналоговые доходы</t>
  </si>
  <si>
    <t>Доходы всего, в том числе:</t>
  </si>
  <si>
    <t>Превышение расходов над доходами (дефицит знак-), превышение доходов над расходами (профицит знак +)</t>
  </si>
  <si>
    <t>7900</t>
  </si>
  <si>
    <t>Источники финансирования дефицита бюджетов - всего</t>
  </si>
  <si>
    <t>ИСТОЧНИКИ ВНУТРЕННЕГО ФИНАНСИРОВАНИЯ ДЕФИЦИТОВ  БЮДЖЕТОВ</t>
  </si>
  <si>
    <t>000 01  00  00  00  00  0000  000</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</si>
  <si>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</si>
  <si>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</si>
  <si>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</si>
  <si>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Погашение кредитов, предоставленных кредитными  организациями в валюте Российской Федерации</t>
  </si>
  <si>
    <t>Погашение бюджетами городских округов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</si>
  <si>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</si>
  <si>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 xml:space="preserve">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 </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</si>
  <si>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</si>
  <si>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</si>
  <si>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000 1 11 09040 00 0000 120</t>
  </si>
  <si>
    <t>Субвенции бюджетам городских округов на выполнение передаваемых полномочий субъектов Российской Федерации по выплате пособий семьм, имеющим детей, в соответствии с  Законом Пензенской области "О пособиях семьям, имеющим детей"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</si>
  <si>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</si>
  <si>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</si>
  <si>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</si>
  <si>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</si>
  <si>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</si>
  <si>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</si>
  <si>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</si>
  <si>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</si>
  <si>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 xml:space="preserve"> 000 01 06 10 02 04 0002 550</t>
  </si>
  <si>
    <t>000 01 02 00 00  00 0000 000</t>
  </si>
  <si>
    <t xml:space="preserve"> 000 01 06 10 02 04 0000 550</t>
  </si>
  <si>
    <t xml:space="preserve"> 000 01 06 10 02 04 0000 500</t>
  </si>
  <si>
    <t xml:space="preserve"> 000 01 06 10 00 00 0000 000</t>
  </si>
  <si>
    <t xml:space="preserve"> 000 01 06 00 00 00 0000 000</t>
  </si>
  <si>
    <t>000 01 02 00 00 00 0000 710</t>
  </si>
  <si>
    <t>992 01 02 00 00 04 0000 710</t>
  </si>
  <si>
    <t>000 01 02 00 00 00 0000 810</t>
  </si>
  <si>
    <t>992 01 02 00 00 04 0000 810</t>
  </si>
  <si>
    <t>000 01 03 00 00 00 0000 000</t>
  </si>
  <si>
    <t>000 01 03 00 00 00 0000 700</t>
  </si>
  <si>
    <t>000 01 03 00 00 04 0000 710</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</si>
  <si>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</si>
  <si>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000 01 03 00 00 00 0000 800</t>
  </si>
  <si>
    <t>000 01 03 00 00 04 0000 810</t>
  </si>
  <si>
    <t>992 01 05 02 01 04 0000 610</t>
  </si>
  <si>
    <t>992 01 05 02 01 04 0000 510</t>
  </si>
  <si>
    <t>000 01 00 00 00 00 0000 000</t>
  </si>
  <si>
    <t>000 01 02 00 00 00 0000 000</t>
  </si>
  <si>
    <t>000 01 02 00 00 04 0000 710</t>
  </si>
  <si>
    <t>000 01 02 00 00 04 0000 810</t>
  </si>
  <si>
    <t xml:space="preserve"> 000 01 03 00 00 04 0000 710</t>
  </si>
  <si>
    <t xml:space="preserve"> 000 01 03 00 00 00 0000 800</t>
  </si>
  <si>
    <t>000 01 06 00 00 00 0000 000</t>
  </si>
  <si>
    <t>000 01 06 10 00 00 0000 000</t>
  </si>
  <si>
    <t>000 01 06 10 02 00 0000 500</t>
  </si>
  <si>
    <t>000 01 06 10 02 04 0000 550</t>
  </si>
  <si>
    <t>000 01 06 10 02 04 0002 550</t>
  </si>
  <si>
    <t>000 01 05 02 01 04 0000 610</t>
  </si>
  <si>
    <t>000 01 05 02 01 04  0000 510</t>
  </si>
  <si>
    <t xml:space="preserve">                                                                               </t>
  </si>
  <si>
    <t>Субсидии бюджетам субъектов Российской Федерации и муниципальных образований (медбюджетные субсидии)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</si>
  <si>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</si>
  <si>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</si>
  <si>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</si>
  <si>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субьектов РФ по предоставлению гражданам субсидий на оплату жилого помещения и коммунальных услуг</t>
  </si>
  <si>
    <t xml:space="preserve">    план на 2017 год</t>
  </si>
  <si>
    <t xml:space="preserve">   план на 2017 год</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</si>
  <si>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</si>
  <si>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код источника финансирования  дефицита бюджета </t>
  </si>
  <si>
    <t>уменьшение прочих   остатков средств на счетах по учету  средств бюджета</t>
  </si>
  <si>
    <t>Увеличение прочих остатков денежных средств бюджетов городских округов</t>
  </si>
  <si>
    <t>992 01 05  00   00  04  0000  510</t>
  </si>
  <si>
    <t>Уменьшение прочих остатков денежных средств бюджетов городских округов</t>
  </si>
  <si>
    <t>992 01 05  00  00  04  0000   610</t>
  </si>
  <si>
    <t>увеличение прочих остатков  средств на счетах по учету средств бюджета</t>
  </si>
  <si>
    <t>Целевые сборы с граждан  и предприятий ,учреждений ,организаций  на содежание милиции,на благоустройство территорий, на нужды образования и другие цели, мобилизуемые на территориях городских округов</t>
  </si>
  <si>
    <t>000 1 09 07030 04 0000 110</t>
  </si>
  <si>
    <t>Прочие местные налоги и сборы,мобилизуемые на территориях городских округов</t>
  </si>
  <si>
    <t>000 1 09 07050 04 0000 110</t>
  </si>
  <si>
    <t>Неналоговые доходы</t>
  </si>
  <si>
    <t>ДОХОДЫ ОТ ИСПОЛЬЗОВАНИЯ ИМУЩЕСТВА, НАХОДЯЩЕГОСЯ В ГОСУДАРСТВЕННОЙ И МУНИЦИПАЛЬНОЙ СОБСТВЕННОСТИ</t>
  </si>
  <si>
    <t>000 1 11 00000 00 0000 000</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</si>
  <si>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</si>
  <si>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</si>
  <si>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000 11 05010 00 0000 120</t>
  </si>
  <si>
    <t>Арендная плата и поступления от продажи права на заключение договоров  аренды за земли ,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t>
  </si>
  <si>
    <t>000 1 11 05015 01 0000 120</t>
  </si>
  <si>
    <t>Арендная плата и поступления от продажи права на заключение договоров аренды за земли, находящиеся в муниципальной собственности</t>
  </si>
  <si>
    <t>000 1 11 05023 03 0000 120</t>
  </si>
  <si>
    <t>000 1 11 05020 00 0000120</t>
  </si>
  <si>
    <t>000 1 11 05024 04 0000 120</t>
  </si>
  <si>
    <t>Платежи от государственных и муниципальных  унитарных предприятий</t>
  </si>
  <si>
    <t>000 1 11 07000 00 0000 120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</si>
  <si>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</si>
  <si>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000 1 11 07010 00 0000 120</t>
  </si>
  <si>
    <t>Доходы от перечисления части прибыли, остающейся после уплаты налогов и обязательных платежей муниципальных  унитарных предприятий, созданных городскими округами</t>
  </si>
  <si>
    <t>000 1 11 07014 04 0000 120</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</si>
  <si>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</si>
  <si>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</si>
  <si>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000 2 02 25555 04 0000 151</t>
  </si>
  <si>
    <t xml:space="preserve">   -- за счет средств федерального бюджета</t>
  </si>
  <si>
    <t xml:space="preserve">  - за счет средств бюджета Пензенской области</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</si>
  <si>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 всего)</t>
  </si>
  <si>
    <t>Субсидии бюджетам городских округов на поддержку обустройства мест массового отдыха населения (городских парков) ( всего)</t>
  </si>
  <si>
    <t>000 2 02 25560 04 0000 151</t>
  </si>
  <si>
    <t>Прочие субсидии бюджетам  городских округов на совершенствование систем наружного освещения населенных пунктов</t>
  </si>
  <si>
    <t>000 2 02 29999 04 9203 151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</si>
  <si>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</si>
  <si>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000 2 02 29999 04 9217 151</t>
  </si>
  <si>
    <t xml:space="preserve">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</si>
  <si>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</si>
  <si>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000 2 02 30024 04 9308 151</t>
  </si>
  <si>
    <t>исполнено за 1полугодие 2017 года</t>
  </si>
  <si>
    <t>исполнено за 1 полугодие 2017 года</t>
  </si>
  <si>
    <t>Источники финансирования дефицита бюджета города Кузнецка  по кодам экономической классификации  источников  финансирования дефицитов бюджетов за 1 полугодие 2017 года</t>
  </si>
  <si>
    <t xml:space="preserve">                                                Доходы бюджета города Кузнецка Пензенской области  за   1полугодие  2017 года</t>
  </si>
  <si>
    <t>Исполнено за 1 полугодие 2017 года</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</si>
  <si>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</si>
  <si>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бюджетами городских округов кредитов  от других бюджетов бюджетной системы  Российской Федерации в валюте Российской  Федерации</t>
  </si>
  <si>
    <t>000 1 16 25000 01 0000 140</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</si>
  <si>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</si>
  <si>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государственную(муниципальную) казну ( за исключением земельных участков)</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</si>
  <si>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алкогольной,спиртосодержащей  продукции</t>
  </si>
  <si>
    <t>Налог на имущество физических лиц, взимаемый по ставкам, применяемым к объектам налогообложения, расположенным в границах городских округов</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</si>
  <si>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</si>
  <si>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</si>
  <si>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t>
  </si>
  <si>
    <t>Денежные взыскания (штрафы) и иные суммы , взыскиваемые с лиц, виновных в совершении преступлений и в возмещение ущерба имуществу, зачисляемые в бюджеты городских округов</t>
  </si>
  <si>
    <t>Денежные взыскания (штрафы), установленные законами субъектов Российской Федерации за несоблюдение муниципальных правовых актов</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</si>
  <si>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</si>
  <si>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</si>
  <si>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</si>
  <si>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t>
  </si>
  <si>
    <t>Субвенции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</si>
  <si>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по приему документов от родителей, расчету размера и выплате компенсации части родительской платы за содержание ребенка в образовательных организациях, реализующих основную общеобразовательную</t>
  </si>
  <si>
    <t>Субвенции бюджетам городских округов на выполнение передаваемых полномочий субъектов Российской Федерации по образованию и обеспечению деятельности комиссий по делам несовершеннолетних и защите их прав в Пензенской области</t>
  </si>
  <si>
    <t>Утверждены  решением Собрания представителей  города  Кузнецка от 31.05.2018 № 25-58/6</t>
  </si>
  <si>
    <t>Утверждены  решением Собрания представителей  города  Кузнецка от 31.05.2018  № 25-58/6</t>
  </si>
</sst>
</file>

<file path=xl/styles.xml><?xml version="1.0" encoding="utf-8"?>
<styleSheet xmlns="http://schemas.openxmlformats.org/spreadsheetml/2006/main">
  <numFmts count="6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
    <numFmt numFmtId="173" formatCode="0.000"/>
    <numFmt numFmtId="174" formatCode="#,##0.00_р_."/>
    <numFmt numFmtId="175" formatCode="0.0%"/>
    <numFmt numFmtId="176" formatCode="dd/mm/yy\ h:mm\ AM/PM"/>
    <numFmt numFmtId="177" formatCode="#,##0.0"/>
    <numFmt numFmtId="178" formatCode="0.0000"/>
    <numFmt numFmtId="179" formatCode="0.00000"/>
    <numFmt numFmtId="180" formatCode="_-* #,##0.0\ _р_._-;\-* #,##0.0\ _р_._-;_-* &quot;-&quot;??\ _р_._-;_-@_-"/>
    <numFmt numFmtId="181" formatCode="_-* #,##0\ _р_._-;\-* #,##0\ _р_._-;_-* &quot;-&quot;??\ _р_._-;_-@_-"/>
    <numFmt numFmtId="182" formatCode="#,##0.000"/>
    <numFmt numFmtId="183" formatCode="#,##0.0000"/>
    <numFmt numFmtId="184" formatCode="#,##0.00000"/>
    <numFmt numFmtId="185" formatCode="0.000000"/>
    <numFmt numFmtId="186" formatCode="_-* #,##0.000\ _р_._-;\-* #,##0.000\ _р_._-;_-* &quot;-&quot;??\ _р_._-;_-@_-"/>
    <numFmt numFmtId="187" formatCode="_-* #,##0.0000\ _р_._-;\-* #,##0.0000\ _р_._-;_-* &quot;-&quot;??\ _р_._-;_-@_-"/>
    <numFmt numFmtId="188" formatCode="_-* #,##0.00000\ _р_._-;\-* #,##0.00000\ _р_._-;_-* &quot;-&quot;??\ _р_._-;_-@_-"/>
    <numFmt numFmtId="189" formatCode="#,##0\ &quot;DM&quot;;\-#,##0\ &quot;DM&quot;"/>
    <numFmt numFmtId="190" formatCode="#,##0\ &quot;DM&quot;;[Red]\-#,##0\ &quot;DM&quot;"/>
    <numFmt numFmtId="191" formatCode="#,##0.00\ &quot;DM&quot;;\-#,##0.00\ &quot;DM&quot;"/>
    <numFmt numFmtId="192" formatCode="#,##0.00\ &quot;DM&quot;;[Red]\-#,##0.00\ &quot;DM&quot;"/>
    <numFmt numFmtId="193" formatCode="_-* #,##0\ &quot;DM&quot;_-;\-* #,##0\ &quot;DM&quot;_-;_-* &quot;-&quot;\ &quot;DM&quot;_-;_-@_-"/>
    <numFmt numFmtId="194" formatCode="_-* #,##0\ _D_M_-;\-* #,##0\ _D_M_-;_-* &quot;-&quot;\ _D_M_-;_-@_-"/>
    <numFmt numFmtId="195" formatCode="_-* #,##0.00\ &quot;DM&quot;_-;\-* #,##0.00\ &quot;DM&quot;_-;_-* &quot;-&quot;??\ &quot;DM&quot;_-;_-@_-"/>
    <numFmt numFmtId="196" formatCode="_-* #,##0.00\ _D_M_-;\-* #,##0.00\ _D_M_-;_-* &quot;-&quot;??\ _D_M_-;_-@_-"/>
    <numFmt numFmtId="197" formatCode="_-* #,##0.000_р_._-;\-* #,##0.000_р_._-;_-* &quot;-&quot;??_р_._-;_-@_-"/>
    <numFmt numFmtId="198" formatCode="_-* #,##0.0_р_._-;\-* #,##0.0_р_._-;_-* &quot;-&quot;??_р_._-;_-@_-"/>
    <numFmt numFmtId="199" formatCode="&quot;$&quot;#,##0_);\(&quot;$&quot;#,##0\)"/>
    <numFmt numFmtId="200" formatCode="&quot;$&quot;#,##0_);[Red]\(&quot;$&quot;#,##0\)"/>
    <numFmt numFmtId="201" formatCode="&quot;$&quot;#,##0.00_);\(&quot;$&quot;#,##0.00\)"/>
    <numFmt numFmtId="202" formatCode="&quot;$&quot;#,##0.00_);[Red]\(&quot;$&quot;#,##0.00\)"/>
    <numFmt numFmtId="203" formatCode="_(&quot;$&quot;* #,##0_);_(&quot;$&quot;* \(#,##0\);_(&quot;$&quot;* &quot;-&quot;_);_(@_)"/>
    <numFmt numFmtId="204" formatCode="_(* #,##0_);_(* \(#,##0\);_(* &quot;-&quot;_);_(@_)"/>
    <numFmt numFmtId="205" formatCode="_(&quot;$&quot;* #,##0.00_);_(&quot;$&quot;* \(#,##0.00\);_(&quot;$&quot;* &quot;-&quot;??_);_(@_)"/>
    <numFmt numFmtId="206" formatCode="_(* #,##0.00_);_(* \(#,##0.00\);_(* &quot;-&quot;??_);_(@_)"/>
    <numFmt numFmtId="207" formatCode="0.00000000"/>
    <numFmt numFmtId="208" formatCode="0.0000000"/>
    <numFmt numFmtId="209" formatCode="#,##0.00&quot;р.&quot;"/>
    <numFmt numFmtId="210" formatCode="0.000000000"/>
    <numFmt numFmtId="211" formatCode="0.0000E+00"/>
    <numFmt numFmtId="212" formatCode="0.000E+00"/>
    <numFmt numFmtId="213" formatCode="0.0E+00"/>
    <numFmt numFmtId="214" formatCode="&quot;Да&quot;;&quot;Да&quot;;&quot;Нет&quot;"/>
    <numFmt numFmtId="215" formatCode="&quot;Истина&quot;;&quot;Истина&quot;;&quot;Ложь&quot;"/>
    <numFmt numFmtId="216" formatCode="&quot;Вкл&quot;;&quot;Вкл&quot;;&quot;Выкл&quot;"/>
    <numFmt numFmtId="217" formatCode="[$€-2]\ ###,000_);[Red]\([$€-2]\ ###,000\)"/>
    <numFmt numFmtId="218" formatCode="0.0000000000"/>
    <numFmt numFmtId="219" formatCode="_-* #,##0.0_р_._-;\-* #,##0.0_р_._-;_-* &quot;-&quot;?_р_._-;_-@_-"/>
    <numFmt numFmtId="220" formatCode="?"/>
  </numFmts>
  <fonts count="73">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sz val="12"/>
      <name val="Times New Roman"/>
      <family val="1"/>
    </font>
    <font>
      <b/>
      <sz val="12"/>
      <name val="Times New Roman"/>
      <family val="1"/>
    </font>
    <font>
      <sz val="9"/>
      <name val="Arial Cyr"/>
      <family val="2"/>
    </font>
    <font>
      <b/>
      <sz val="9"/>
      <name val="Arial Cyr"/>
      <family val="2"/>
    </font>
    <font>
      <sz val="10"/>
      <name val="Times New Roman"/>
      <family val="1"/>
    </font>
    <font>
      <b/>
      <sz val="11"/>
      <name val="Times New Roman"/>
      <family val="1"/>
    </font>
    <font>
      <b/>
      <sz val="9"/>
      <name val="Times New Roman"/>
      <family val="1"/>
    </font>
    <font>
      <b/>
      <sz val="10"/>
      <name val="Times New Roman"/>
      <family val="1"/>
    </font>
    <font>
      <b/>
      <sz val="14"/>
      <name val="Times New Roman"/>
      <family val="1"/>
    </font>
    <font>
      <sz val="9"/>
      <name val="Times New Roman"/>
      <family val="1"/>
    </font>
    <font>
      <strike/>
      <sz val="9"/>
      <color indexed="10"/>
      <name val="Times New Roman"/>
      <family val="1"/>
    </font>
    <font>
      <strike/>
      <sz val="9"/>
      <name val="Times New Roman"/>
      <family val="1"/>
    </font>
    <font>
      <sz val="8"/>
      <name val="Times New Roman"/>
      <family val="1"/>
    </font>
    <font>
      <b/>
      <sz val="12"/>
      <name val="Arial Cyr"/>
      <family val="0"/>
    </font>
    <font>
      <b/>
      <i/>
      <sz val="14"/>
      <name val="Times New Roman"/>
      <family val="1"/>
    </font>
    <font>
      <b/>
      <i/>
      <sz val="11"/>
      <name val="Times New Roman"/>
      <family val="1"/>
    </font>
    <font>
      <b/>
      <sz val="8"/>
      <name val="Arial Cyr"/>
      <family val="0"/>
    </font>
    <font>
      <b/>
      <sz val="11"/>
      <name val="Arial"/>
      <family val="2"/>
    </font>
    <font>
      <sz val="11"/>
      <name val="Times New Roman"/>
      <family val="1"/>
    </font>
    <font>
      <i/>
      <sz val="9"/>
      <name val="Times New Roman"/>
      <family val="1"/>
    </font>
    <font>
      <i/>
      <sz val="10"/>
      <name val="Times New Roman"/>
      <family val="1"/>
    </font>
    <font>
      <b/>
      <i/>
      <sz val="10"/>
      <name val="Times New Roman"/>
      <family val="1"/>
    </font>
    <font>
      <sz val="10.5"/>
      <name val="Times New Roman"/>
      <family val="1"/>
    </font>
    <font>
      <i/>
      <sz val="8"/>
      <color indexed="23"/>
      <name val="Arial Cyr"/>
      <family val="0"/>
    </font>
    <font>
      <sz val="10"/>
      <color indexed="62"/>
      <name val="Arial Cyr"/>
      <family val="0"/>
    </font>
    <font>
      <vertAlign val="superscript"/>
      <sz val="9"/>
      <name val="Times New Roman"/>
      <family val="1"/>
    </font>
    <font>
      <sz val="9"/>
      <color indexed="8"/>
      <name val="Times New Roman"/>
      <family val="1"/>
    </font>
    <font>
      <b/>
      <sz val="8"/>
      <name val="Arial cyr"/>
      <family val="0"/>
    </font>
    <font>
      <i/>
      <sz val="8"/>
      <name val="Arial Cyr"/>
      <family val="0"/>
    </font>
    <font>
      <sz val="9"/>
      <name val="Arial"/>
      <family val="2"/>
    </font>
    <font>
      <i/>
      <sz val="8"/>
      <name val="Times New Roman"/>
      <family val="1"/>
    </font>
    <font>
      <b/>
      <i/>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indexed="4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0" fontId="0" fillId="0" borderId="0" applyFont="0" applyFill="0" applyBorder="0" applyAlignment="0" applyProtection="0"/>
    <xf numFmtId="168"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61" fillId="0" borderId="4" applyNumberFormat="0" applyFill="0" applyAlignment="0" applyProtection="0"/>
    <xf numFmtId="0" fontId="62" fillId="0" borderId="5" applyNumberFormat="0" applyFill="0" applyAlignment="0" applyProtection="0"/>
    <xf numFmtId="0" fontId="63" fillId="0" borderId="6" applyNumberFormat="0" applyFill="0" applyAlignment="0" applyProtection="0"/>
    <xf numFmtId="0" fontId="63"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30" fillId="0" borderId="0">
      <alignment horizontal="left" vertical="top"/>
      <protection/>
    </xf>
    <xf numFmtId="0" fontId="64" fillId="0" borderId="7" applyNumberFormat="0" applyFill="0" applyAlignment="0" applyProtection="0"/>
    <xf numFmtId="0" fontId="65" fillId="35" borderId="8" applyNumberFormat="0" applyAlignment="0" applyProtection="0"/>
    <xf numFmtId="0" fontId="66" fillId="0" borderId="0" applyNumberFormat="0" applyFill="0" applyBorder="0" applyAlignment="0" applyProtection="0"/>
    <xf numFmtId="0" fontId="67" fillId="36" borderId="0" applyNumberFormat="0" applyBorder="0" applyAlignment="0" applyProtection="0"/>
    <xf numFmtId="0" fontId="6" fillId="0" borderId="0">
      <alignment/>
      <protection/>
    </xf>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68" fillId="37" borderId="0" applyNumberFormat="0" applyBorder="0" applyAlignment="0" applyProtection="0"/>
    <xf numFmtId="0" fontId="69"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31" fillId="39" borderId="3">
      <alignment horizontal="left" vertical="top" wrapText="1"/>
      <protection/>
    </xf>
    <xf numFmtId="49" fontId="0" fillId="0" borderId="3">
      <alignment horizontal="left" vertical="top" wrapText="1"/>
      <protection/>
    </xf>
    <xf numFmtId="0" fontId="70" fillId="0" borderId="11" applyNumberFormat="0" applyFill="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2"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302">
    <xf numFmtId="0" fontId="0" fillId="0" borderId="0" xfId="0" applyAlignment="1">
      <alignment/>
    </xf>
    <xf numFmtId="0" fontId="0" fillId="0" borderId="0" xfId="0" applyFill="1" applyBorder="1" applyAlignment="1">
      <alignment/>
    </xf>
    <xf numFmtId="0" fontId="0" fillId="0" borderId="0" xfId="0" applyFont="1" applyAlignment="1">
      <alignment/>
    </xf>
    <xf numFmtId="0" fontId="16" fillId="0" borderId="12" xfId="0" applyFont="1" applyFill="1" applyBorder="1" applyAlignment="1">
      <alignment vertical="top" wrapText="1"/>
    </xf>
    <xf numFmtId="0" fontId="16" fillId="0" borderId="0" xfId="0" applyFont="1" applyAlignment="1">
      <alignment vertical="top" wrapText="1"/>
    </xf>
    <xf numFmtId="0" fontId="11" fillId="0" borderId="0" xfId="0" applyFont="1" applyAlignment="1">
      <alignment vertical="center"/>
    </xf>
    <xf numFmtId="0" fontId="8" fillId="0" borderId="0" xfId="0" applyFont="1" applyFill="1" applyBorder="1" applyAlignment="1">
      <alignment horizontal="center" vertical="center"/>
    </xf>
    <xf numFmtId="0" fontId="1" fillId="0" borderId="13" xfId="0" applyFont="1" applyBorder="1" applyAlignment="1">
      <alignment horizontal="center" vertical="center" wrapText="1"/>
    </xf>
    <xf numFmtId="0" fontId="14" fillId="0" borderId="13" xfId="0" applyFont="1" applyBorder="1" applyAlignment="1">
      <alignment vertical="top" wrapText="1"/>
    </xf>
    <xf numFmtId="49" fontId="14" fillId="0" borderId="13" xfId="0" applyNumberFormat="1" applyFont="1" applyBorder="1" applyAlignment="1">
      <alignment horizontal="center" vertical="top" wrapText="1"/>
    </xf>
    <xf numFmtId="0" fontId="11" fillId="0" borderId="13" xfId="66" applyFont="1" applyBorder="1" applyAlignment="1">
      <alignment vertical="top" wrapText="1"/>
      <protection/>
    </xf>
    <xf numFmtId="49" fontId="11" fillId="0" borderId="14" xfId="66" applyNumberFormat="1" applyFont="1" applyBorder="1" applyAlignment="1">
      <alignment/>
      <protection/>
    </xf>
    <xf numFmtId="49" fontId="14" fillId="39" borderId="14" xfId="0" applyNumberFormat="1" applyFont="1" applyFill="1" applyBorder="1" applyAlignment="1">
      <alignment horizontal="center" vertical="top" wrapText="1"/>
    </xf>
    <xf numFmtId="0" fontId="15" fillId="39" borderId="12" xfId="0" applyFont="1" applyFill="1" applyBorder="1" applyAlignment="1">
      <alignment horizontal="left" vertical="top" wrapText="1"/>
    </xf>
    <xf numFmtId="0" fontId="13" fillId="0" borderId="12" xfId="0" applyFont="1" applyFill="1" applyBorder="1" applyAlignment="1">
      <alignment vertical="top" wrapText="1"/>
    </xf>
    <xf numFmtId="0" fontId="16" fillId="0" borderId="12" xfId="0" applyFont="1" applyFill="1" applyBorder="1" applyAlignment="1">
      <alignment horizontal="left" vertical="top" wrapText="1"/>
    </xf>
    <xf numFmtId="0" fontId="13" fillId="0" borderId="12" xfId="0" applyFont="1" applyFill="1" applyBorder="1" applyAlignment="1">
      <alignment horizontal="left" vertical="top" wrapText="1"/>
    </xf>
    <xf numFmtId="49" fontId="16" fillId="0" borderId="12" xfId="0" applyNumberFormat="1" applyFont="1" applyFill="1" applyBorder="1" applyAlignment="1">
      <alignment horizontal="left" vertical="top" wrapText="1"/>
    </xf>
    <xf numFmtId="0" fontId="16" fillId="0" borderId="12" xfId="0" applyNumberFormat="1" applyFont="1" applyFill="1" applyBorder="1" applyAlignment="1">
      <alignment horizontal="left" vertical="top" wrapText="1"/>
    </xf>
    <xf numFmtId="0" fontId="21" fillId="39" borderId="12" xfId="0" applyFont="1" applyFill="1" applyBorder="1" applyAlignment="1">
      <alignment vertical="top" wrapText="1"/>
    </xf>
    <xf numFmtId="0" fontId="16" fillId="0" borderId="12" xfId="0" applyFont="1" applyFill="1" applyBorder="1" applyAlignment="1">
      <alignment horizontal="justify" vertical="top" wrapText="1"/>
    </xf>
    <xf numFmtId="0" fontId="13" fillId="34" borderId="12" xfId="0" applyFont="1" applyFill="1" applyBorder="1" applyAlignment="1">
      <alignment vertical="top" wrapText="1"/>
    </xf>
    <xf numFmtId="0" fontId="23" fillId="0" borderId="13" xfId="0" applyFont="1" applyBorder="1" applyAlignment="1">
      <alignment horizontal="center" vertical="center" wrapText="1"/>
    </xf>
    <xf numFmtId="0" fontId="0" fillId="0" borderId="0" xfId="0" applyBorder="1" applyAlignment="1">
      <alignment horizontal="center"/>
    </xf>
    <xf numFmtId="0" fontId="13" fillId="0" borderId="13" xfId="0" applyFont="1" applyFill="1" applyBorder="1" applyAlignment="1">
      <alignment horizontal="center" vertical="center" wrapText="1"/>
    </xf>
    <xf numFmtId="0" fontId="11" fillId="0" borderId="13" xfId="0" applyFont="1" applyBorder="1" applyAlignment="1">
      <alignment wrapText="1"/>
    </xf>
    <xf numFmtId="0" fontId="16" fillId="0" borderId="0" xfId="0" applyFont="1" applyBorder="1" applyAlignment="1">
      <alignment vertical="top" wrapText="1"/>
    </xf>
    <xf numFmtId="0" fontId="11" fillId="0" borderId="0" xfId="0" applyFont="1" applyBorder="1" applyAlignment="1">
      <alignment horizontal="center" vertical="center"/>
    </xf>
    <xf numFmtId="0" fontId="11" fillId="0" borderId="0" xfId="66" applyFont="1" applyBorder="1" applyAlignment="1">
      <alignment vertical="top" wrapText="1"/>
      <protection/>
    </xf>
    <xf numFmtId="0" fontId="14" fillId="0" borderId="13" xfId="66" applyFont="1" applyBorder="1" applyAlignment="1">
      <alignment wrapText="1"/>
      <protection/>
    </xf>
    <xf numFmtId="0" fontId="26" fillId="0" borderId="13" xfId="0" applyFont="1" applyBorder="1" applyAlignment="1">
      <alignment horizontal="left" vertical="top" wrapText="1"/>
    </xf>
    <xf numFmtId="0" fontId="26" fillId="0" borderId="12" xfId="0" applyFont="1" applyFill="1" applyBorder="1" applyAlignment="1">
      <alignment vertical="top" wrapText="1"/>
    </xf>
    <xf numFmtId="0" fontId="26" fillId="0" borderId="12" xfId="0" applyNumberFormat="1" applyFont="1" applyFill="1" applyBorder="1" applyAlignment="1">
      <alignment vertical="top" wrapText="1"/>
    </xf>
    <xf numFmtId="0" fontId="14" fillId="0" borderId="13" xfId="0" applyFont="1" applyBorder="1" applyAlignment="1">
      <alignment horizontal="center" vertical="center" wrapText="1"/>
    </xf>
    <xf numFmtId="0" fontId="16" fillId="0" borderId="13" xfId="66" applyFont="1" applyBorder="1" applyAlignment="1">
      <alignment vertical="top" wrapText="1"/>
      <protection/>
    </xf>
    <xf numFmtId="0" fontId="29" fillId="0" borderId="0" xfId="0" applyFont="1" applyAlignment="1">
      <alignment wrapText="1"/>
    </xf>
    <xf numFmtId="0" fontId="16" fillId="0" borderId="15" xfId="0" applyFont="1" applyBorder="1" applyAlignment="1">
      <alignment vertical="top" wrapText="1"/>
    </xf>
    <xf numFmtId="0" fontId="16" fillId="0" borderId="0" xfId="0" applyFont="1" applyAlignment="1">
      <alignment/>
    </xf>
    <xf numFmtId="0" fontId="16" fillId="0" borderId="13" xfId="0" applyFont="1" applyBorder="1" applyAlignment="1">
      <alignment vertical="top" wrapText="1"/>
    </xf>
    <xf numFmtId="0" fontId="11" fillId="0" borderId="13" xfId="0" applyFont="1" applyBorder="1" applyAlignment="1">
      <alignment vertical="top" wrapText="1"/>
    </xf>
    <xf numFmtId="0" fontId="33" fillId="0" borderId="0" xfId="0" applyFont="1" applyAlignment="1">
      <alignment vertical="top" wrapText="1"/>
    </xf>
    <xf numFmtId="0" fontId="0" fillId="0" borderId="0" xfId="0" applyFill="1" applyAlignment="1">
      <alignment/>
    </xf>
    <xf numFmtId="49" fontId="16" fillId="0" borderId="13" xfId="0" applyNumberFormat="1" applyFont="1" applyBorder="1" applyAlignment="1">
      <alignment vertical="center" wrapText="1"/>
    </xf>
    <xf numFmtId="49" fontId="6" fillId="0" borderId="13" xfId="0" applyNumberFormat="1" applyFont="1" applyBorder="1" applyAlignment="1" applyProtection="1">
      <alignment horizontal="left" vertical="top" wrapText="1"/>
      <protection/>
    </xf>
    <xf numFmtId="49" fontId="16" fillId="0" borderId="13" xfId="0" applyNumberFormat="1" applyFont="1" applyBorder="1" applyAlignment="1" applyProtection="1">
      <alignment horizontal="left" vertical="top" wrapText="1"/>
      <protection/>
    </xf>
    <xf numFmtId="49" fontId="11" fillId="0" borderId="13" xfId="0" applyNumberFormat="1" applyFont="1" applyBorder="1" applyAlignment="1">
      <alignment vertical="center" wrapText="1"/>
    </xf>
    <xf numFmtId="0" fontId="33" fillId="0" borderId="13" xfId="0" applyFont="1" applyBorder="1" applyAlignment="1">
      <alignment vertical="top" wrapText="1"/>
    </xf>
    <xf numFmtId="0" fontId="1" fillId="0" borderId="13" xfId="0" applyFont="1" applyBorder="1" applyAlignment="1">
      <alignment horizontal="right"/>
    </xf>
    <xf numFmtId="0" fontId="16" fillId="0" borderId="12" xfId="0" applyNumberFormat="1" applyFont="1" applyFill="1" applyBorder="1" applyAlignment="1">
      <alignment horizontal="justify" vertical="top" wrapText="1"/>
    </xf>
    <xf numFmtId="49" fontId="11" fillId="0" borderId="16"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13" xfId="0" applyNumberFormat="1" applyFont="1" applyBorder="1" applyAlignment="1" applyProtection="1">
      <alignment horizontal="center" vertical="center" wrapText="1"/>
      <protection/>
    </xf>
    <xf numFmtId="0" fontId="11" fillId="0" borderId="13" xfId="0" applyFont="1" applyBorder="1" applyAlignment="1">
      <alignment horizontal="right"/>
    </xf>
    <xf numFmtId="0" fontId="14" fillId="0" borderId="0" xfId="0" applyNumberFormat="1" applyFont="1" applyFill="1" applyBorder="1" applyAlignment="1">
      <alignment horizontal="center"/>
    </xf>
    <xf numFmtId="0" fontId="14" fillId="0" borderId="17" xfId="0" applyFont="1" applyBorder="1" applyAlignment="1">
      <alignment horizontal="center" vertical="center" wrapText="1"/>
    </xf>
    <xf numFmtId="0" fontId="11" fillId="0" borderId="0" xfId="0" applyFont="1" applyFill="1" applyBorder="1" applyAlignment="1">
      <alignment horizontal="right"/>
    </xf>
    <xf numFmtId="0" fontId="14" fillId="0" borderId="0" xfId="0" applyFont="1" applyFill="1" applyBorder="1" applyAlignment="1">
      <alignment horizontal="center" vertical="center"/>
    </xf>
    <xf numFmtId="0" fontId="11" fillId="0" borderId="14" xfId="0" applyNumberFormat="1" applyFont="1" applyFill="1" applyBorder="1" applyAlignment="1">
      <alignment horizontal="center" vertical="top" wrapText="1"/>
    </xf>
    <xf numFmtId="0" fontId="11" fillId="41" borderId="14" xfId="0" applyNumberFormat="1" applyFont="1" applyFill="1" applyBorder="1" applyAlignment="1">
      <alignment horizontal="center" vertical="top" wrapText="1"/>
    </xf>
    <xf numFmtId="49" fontId="14" fillId="0" borderId="14" xfId="0" applyNumberFormat="1" applyFont="1" applyFill="1" applyBorder="1" applyAlignment="1">
      <alignment horizontal="center" vertical="top" wrapText="1"/>
    </xf>
    <xf numFmtId="49" fontId="11" fillId="0" borderId="14" xfId="0" applyNumberFormat="1" applyFont="1" applyFill="1" applyBorder="1" applyAlignment="1">
      <alignment horizontal="center" vertical="top" wrapText="1"/>
    </xf>
    <xf numFmtId="49" fontId="14" fillId="0" borderId="13" xfId="0" applyNumberFormat="1" applyFont="1" applyBorder="1" applyAlignment="1" applyProtection="1">
      <alignment horizontal="center" vertical="center" wrapText="1"/>
      <protection/>
    </xf>
    <xf numFmtId="49" fontId="14" fillId="0" borderId="14" xfId="0" applyNumberFormat="1" applyFont="1" applyFill="1" applyBorder="1" applyAlignment="1">
      <alignment horizontal="center" vertical="center" wrapText="1"/>
    </xf>
    <xf numFmtId="49" fontId="11" fillId="39" borderId="14" xfId="0" applyNumberFormat="1" applyFont="1" applyFill="1" applyBorder="1" applyAlignment="1">
      <alignment horizontal="center" vertical="center" wrapText="1"/>
    </xf>
    <xf numFmtId="49" fontId="27" fillId="0" borderId="14" xfId="0" applyNumberFormat="1" applyFont="1" applyFill="1" applyBorder="1" applyAlignment="1">
      <alignment horizontal="center" vertical="center" wrapText="1"/>
    </xf>
    <xf numFmtId="49" fontId="11" fillId="0" borderId="0" xfId="66" applyNumberFormat="1" applyFont="1" applyBorder="1" applyAlignment="1">
      <alignment/>
      <protection/>
    </xf>
    <xf numFmtId="0" fontId="6" fillId="0" borderId="12" xfId="0" applyFont="1" applyFill="1" applyBorder="1" applyAlignment="1">
      <alignment horizontal="center" vertical="top" wrapText="1"/>
    </xf>
    <xf numFmtId="0" fontId="20" fillId="41" borderId="12" xfId="0" applyFont="1" applyFill="1" applyBorder="1" applyAlignment="1">
      <alignment horizontal="center" vertical="top" wrapText="1"/>
    </xf>
    <xf numFmtId="0" fontId="12" fillId="39" borderId="12" xfId="0" applyFont="1" applyFill="1" applyBorder="1" applyAlignment="1">
      <alignment vertical="top" wrapText="1"/>
    </xf>
    <xf numFmtId="0" fontId="14" fillId="39" borderId="12" xfId="0" applyFont="1" applyFill="1" applyBorder="1" applyAlignment="1">
      <alignment vertical="top" wrapText="1"/>
    </xf>
    <xf numFmtId="49" fontId="13" fillId="0" borderId="13" xfId="0" applyNumberFormat="1" applyFont="1" applyBorder="1" applyAlignment="1" applyProtection="1">
      <alignment horizontal="left" vertical="top" wrapText="1"/>
      <protection/>
    </xf>
    <xf numFmtId="49" fontId="11" fillId="0" borderId="14" xfId="66" applyNumberFormat="1" applyFont="1" applyBorder="1" applyAlignment="1">
      <alignment horizontal="center" vertical="center"/>
      <protection/>
    </xf>
    <xf numFmtId="49" fontId="11" fillId="0" borderId="13" xfId="0" applyNumberFormat="1" applyFont="1" applyBorder="1" applyAlignment="1">
      <alignment horizontal="center"/>
    </xf>
    <xf numFmtId="49" fontId="11" fillId="0" borderId="14" xfId="0" applyNumberFormat="1" applyFont="1" applyBorder="1" applyAlignment="1">
      <alignment horizontal="center"/>
    </xf>
    <xf numFmtId="0" fontId="11" fillId="0" borderId="13" xfId="0" applyFont="1" applyBorder="1" applyAlignment="1">
      <alignment horizontal="center" vertical="center"/>
    </xf>
    <xf numFmtId="49" fontId="11" fillId="0" borderId="13" xfId="66" applyNumberFormat="1" applyFont="1" applyBorder="1" applyAlignment="1">
      <alignment horizontal="center" vertical="center"/>
      <protection/>
    </xf>
    <xf numFmtId="49" fontId="11" fillId="0" borderId="13"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13" xfId="66" applyNumberFormat="1" applyFont="1" applyBorder="1" applyAlignment="1">
      <alignment horizontal="center"/>
      <protection/>
    </xf>
    <xf numFmtId="49" fontId="13" fillId="39" borderId="14" xfId="0" applyNumberFormat="1" applyFont="1" applyFill="1" applyBorder="1" applyAlignment="1">
      <alignment horizontal="center" vertical="center" wrapText="1"/>
    </xf>
    <xf numFmtId="49" fontId="13" fillId="34" borderId="14" xfId="0" applyNumberFormat="1" applyFont="1" applyFill="1" applyBorder="1" applyAlignment="1">
      <alignment horizontal="center" vertical="center" wrapText="1"/>
    </xf>
    <xf numFmtId="49" fontId="16" fillId="0" borderId="14" xfId="0" applyNumberFormat="1" applyFont="1" applyFill="1" applyBorder="1" applyAlignment="1">
      <alignment horizontal="center" vertical="center" wrapText="1"/>
    </xf>
    <xf numFmtId="49" fontId="13" fillId="34" borderId="18" xfId="0" applyNumberFormat="1" applyFont="1" applyFill="1" applyBorder="1" applyAlignment="1">
      <alignment horizontal="center" vertical="center" wrapText="1"/>
    </xf>
    <xf numFmtId="49" fontId="16" fillId="0" borderId="18" xfId="0" applyNumberFormat="1" applyFont="1" applyFill="1" applyBorder="1" applyAlignment="1">
      <alignment horizontal="center" vertical="center" wrapText="1"/>
    </xf>
    <xf numFmtId="220" fontId="16" fillId="0" borderId="13" xfId="0" applyNumberFormat="1" applyFont="1" applyFill="1" applyBorder="1" applyAlignment="1" applyProtection="1">
      <alignment horizontal="left" vertical="top" wrapText="1"/>
      <protection/>
    </xf>
    <xf numFmtId="0" fontId="16" fillId="0" borderId="13" xfId="0" applyNumberFormat="1" applyFont="1" applyBorder="1" applyAlignment="1" applyProtection="1">
      <alignment horizontal="left" vertical="top" wrapText="1"/>
      <protection/>
    </xf>
    <xf numFmtId="0" fontId="13" fillId="39" borderId="12" xfId="0" applyFont="1" applyFill="1" applyBorder="1" applyAlignment="1">
      <alignment vertical="top" wrapText="1"/>
    </xf>
    <xf numFmtId="49" fontId="13" fillId="39" borderId="18" xfId="0" applyNumberFormat="1" applyFont="1" applyFill="1" applyBorder="1" applyAlignment="1">
      <alignment horizontal="center" vertical="center" wrapText="1"/>
    </xf>
    <xf numFmtId="0" fontId="16" fillId="39" borderId="12" xfId="0" applyFont="1" applyFill="1" applyBorder="1" applyAlignment="1">
      <alignment vertical="top" wrapText="1"/>
    </xf>
    <xf numFmtId="49" fontId="16" fillId="39" borderId="18" xfId="0" applyNumberFormat="1" applyFont="1" applyFill="1" applyBorder="1" applyAlignment="1">
      <alignment horizontal="center" vertical="center" wrapText="1"/>
    </xf>
    <xf numFmtId="49" fontId="26" fillId="0" borderId="18" xfId="0" applyNumberFormat="1" applyFont="1" applyFill="1" applyBorder="1" applyAlignment="1">
      <alignment horizontal="center" vertical="center" wrapText="1"/>
    </xf>
    <xf numFmtId="49" fontId="34" fillId="34" borderId="13" xfId="0" applyNumberFormat="1" applyFont="1" applyFill="1" applyBorder="1" applyAlignment="1" applyProtection="1">
      <alignment horizontal="left" vertical="top" wrapText="1"/>
      <protection/>
    </xf>
    <xf numFmtId="0" fontId="16" fillId="0" borderId="19" xfId="0" applyFont="1" applyFill="1" applyBorder="1" applyAlignment="1">
      <alignment vertical="top" wrapText="1"/>
    </xf>
    <xf numFmtId="0" fontId="16" fillId="0" borderId="0" xfId="0" applyFont="1" applyFill="1" applyAlignment="1">
      <alignment horizontal="center" vertical="center"/>
    </xf>
    <xf numFmtId="49" fontId="34" fillId="39" borderId="13" xfId="0" applyNumberFormat="1" applyFont="1" applyFill="1" applyBorder="1" applyAlignment="1" applyProtection="1">
      <alignment horizontal="left" vertical="top" wrapText="1"/>
      <protection/>
    </xf>
    <xf numFmtId="49" fontId="34" fillId="39" borderId="13" xfId="0" applyNumberFormat="1" applyFont="1" applyFill="1" applyBorder="1" applyAlignment="1" applyProtection="1">
      <alignment horizontal="center" vertical="center" wrapText="1"/>
      <protection/>
    </xf>
    <xf numFmtId="49" fontId="26" fillId="0" borderId="13" xfId="0" applyNumberFormat="1" applyFont="1" applyFill="1" applyBorder="1" applyAlignment="1" applyProtection="1">
      <alignment horizontal="left" vertical="top" wrapText="1"/>
      <protection/>
    </xf>
    <xf numFmtId="49" fontId="37" fillId="0" borderId="18" xfId="0" applyNumberFormat="1" applyFont="1" applyFill="1" applyBorder="1" applyAlignment="1">
      <alignment horizontal="center" vertical="center" wrapText="1"/>
    </xf>
    <xf numFmtId="0" fontId="26" fillId="0" borderId="12" xfId="0" applyNumberFormat="1" applyFont="1" applyBorder="1" applyAlignment="1">
      <alignment horizontal="left" vertical="top" wrapText="1"/>
    </xf>
    <xf numFmtId="49" fontId="26" fillId="0" borderId="13" xfId="0" applyNumberFormat="1" applyFont="1" applyBorder="1" applyAlignment="1" applyProtection="1">
      <alignment horizontal="left" vertical="top" wrapText="1"/>
      <protection/>
    </xf>
    <xf numFmtId="220" fontId="26" fillId="0" borderId="13" xfId="0" applyNumberFormat="1" applyFont="1" applyBorder="1" applyAlignment="1" applyProtection="1">
      <alignment horizontal="left" vertical="top" wrapText="1"/>
      <protection/>
    </xf>
    <xf numFmtId="0" fontId="26" fillId="0" borderId="13" xfId="0" applyNumberFormat="1" applyFont="1" applyBorder="1" applyAlignment="1" applyProtection="1">
      <alignment horizontal="left" vertical="top" wrapText="1"/>
      <protection/>
    </xf>
    <xf numFmtId="49" fontId="35" fillId="0" borderId="13" xfId="0" applyNumberFormat="1" applyFont="1" applyBorder="1" applyAlignment="1" applyProtection="1">
      <alignment horizontal="left" vertical="top" wrapText="1"/>
      <protection/>
    </xf>
    <xf numFmtId="49" fontId="6" fillId="0" borderId="13" xfId="0" applyNumberFormat="1" applyFont="1" applyBorder="1" applyAlignment="1" applyProtection="1">
      <alignment horizontal="left" vertical="top" wrapText="1"/>
      <protection/>
    </xf>
    <xf numFmtId="49" fontId="19" fillId="0" borderId="18" xfId="0" applyNumberFormat="1" applyFont="1" applyFill="1" applyBorder="1" applyAlignment="1">
      <alignment horizontal="center" vertical="center" wrapText="1"/>
    </xf>
    <xf numFmtId="49" fontId="6" fillId="0" borderId="12" xfId="0" applyNumberFormat="1" applyFont="1" applyBorder="1" applyAlignment="1" applyProtection="1">
      <alignment horizontal="left" vertical="top" wrapText="1"/>
      <protection/>
    </xf>
    <xf numFmtId="0" fontId="16" fillId="0" borderId="15" xfId="0" applyFont="1" applyFill="1" applyBorder="1" applyAlignment="1">
      <alignment vertical="top" wrapText="1"/>
    </xf>
    <xf numFmtId="0" fontId="16" fillId="0" borderId="17" xfId="0" applyFont="1" applyBorder="1" applyAlignment="1">
      <alignment horizontal="center" vertical="center"/>
    </xf>
    <xf numFmtId="0" fontId="16" fillId="0" borderId="20" xfId="0" applyFont="1" applyBorder="1" applyAlignment="1">
      <alignment horizontal="center" vertical="center"/>
    </xf>
    <xf numFmtId="0" fontId="16" fillId="0" borderId="13" xfId="0" applyFont="1" applyBorder="1" applyAlignment="1">
      <alignment horizontal="center" vertical="center"/>
    </xf>
    <xf numFmtId="49" fontId="34" fillId="0" borderId="13" xfId="0" applyNumberFormat="1" applyFont="1" applyBorder="1" applyAlignment="1" applyProtection="1">
      <alignment horizontal="left" vertical="top" wrapText="1"/>
      <protection/>
    </xf>
    <xf numFmtId="49" fontId="13" fillId="0" borderId="18" xfId="0" applyNumberFormat="1" applyFont="1" applyFill="1" applyBorder="1" applyAlignment="1">
      <alignment horizontal="center" vertical="center" wrapText="1"/>
    </xf>
    <xf numFmtId="0" fontId="0" fillId="0" borderId="13" xfId="0" applyBorder="1" applyAlignment="1">
      <alignment vertical="top"/>
    </xf>
    <xf numFmtId="0" fontId="0" fillId="0" borderId="13" xfId="0" applyFill="1" applyBorder="1" applyAlignment="1">
      <alignment vertical="top"/>
    </xf>
    <xf numFmtId="0" fontId="0" fillId="0" borderId="17" xfId="0" applyBorder="1" applyAlignment="1">
      <alignment vertical="top"/>
    </xf>
    <xf numFmtId="0" fontId="14" fillId="39" borderId="0" xfId="0" applyFont="1" applyFill="1" applyAlignment="1">
      <alignment vertical="top"/>
    </xf>
    <xf numFmtId="0" fontId="16" fillId="0" borderId="13" xfId="0" applyFont="1" applyBorder="1" applyAlignment="1">
      <alignment vertical="top"/>
    </xf>
    <xf numFmtId="0" fontId="0" fillId="0" borderId="0" xfId="0" applyAlignment="1">
      <alignment/>
    </xf>
    <xf numFmtId="0" fontId="26" fillId="0" borderId="13" xfId="82" applyNumberFormat="1" applyFont="1" applyFill="1" applyBorder="1" applyAlignment="1">
      <alignment vertical="center"/>
    </xf>
    <xf numFmtId="172" fontId="11" fillId="0" borderId="13" xfId="0" applyNumberFormat="1" applyFont="1" applyFill="1" applyBorder="1" applyAlignment="1">
      <alignment horizontal="right" vertical="center"/>
    </xf>
    <xf numFmtId="0" fontId="11" fillId="0" borderId="0" xfId="0" applyFont="1" applyAlignment="1">
      <alignment/>
    </xf>
    <xf numFmtId="0" fontId="0" fillId="0" borderId="0" xfId="0" applyBorder="1" applyAlignment="1">
      <alignment horizontal="right" vertical="center"/>
    </xf>
    <xf numFmtId="0" fontId="0" fillId="0" borderId="0" xfId="0" applyBorder="1" applyAlignment="1">
      <alignment vertical="top" wrapText="1"/>
    </xf>
    <xf numFmtId="0" fontId="0" fillId="0" borderId="0" xfId="0" applyBorder="1" applyAlignment="1">
      <alignment/>
    </xf>
    <xf numFmtId="0" fontId="0" fillId="0" borderId="21" xfId="0" applyBorder="1" applyAlignment="1">
      <alignment/>
    </xf>
    <xf numFmtId="0" fontId="0" fillId="0" borderId="13" xfId="0" applyBorder="1" applyAlignment="1">
      <alignment/>
    </xf>
    <xf numFmtId="0" fontId="23" fillId="0" borderId="17" xfId="0" applyFont="1" applyBorder="1" applyAlignment="1">
      <alignment horizontal="right" vertical="center" wrapText="1"/>
    </xf>
    <xf numFmtId="0" fontId="0" fillId="0" borderId="0" xfId="0" applyFill="1" applyBorder="1" applyAlignment="1">
      <alignment/>
    </xf>
    <xf numFmtId="0" fontId="7" fillId="0" borderId="0" xfId="0" applyFont="1" applyFill="1" applyBorder="1" applyAlignment="1">
      <alignment horizontal="right" vertical="center"/>
    </xf>
    <xf numFmtId="0" fontId="7" fillId="0" borderId="0" xfId="0" applyFont="1" applyFill="1" applyBorder="1" applyAlignment="1">
      <alignment horizontal="right"/>
    </xf>
    <xf numFmtId="0" fontId="7" fillId="0" borderId="21" xfId="0" applyFont="1" applyFill="1" applyBorder="1" applyAlignment="1">
      <alignment horizontal="right"/>
    </xf>
    <xf numFmtId="171" fontId="0" fillId="0" borderId="0" xfId="82" applyFill="1" applyBorder="1" applyAlignment="1">
      <alignment/>
    </xf>
    <xf numFmtId="0" fontId="11" fillId="0" borderId="0" xfId="0" applyFont="1" applyFill="1" applyBorder="1" applyAlignment="1">
      <alignment/>
    </xf>
    <xf numFmtId="0" fontId="0" fillId="0" borderId="0" xfId="0" applyFill="1" applyBorder="1" applyAlignment="1">
      <alignment horizontal="right" vertical="center"/>
    </xf>
    <xf numFmtId="0" fontId="0" fillId="0" borderId="0" xfId="0" applyFill="1" applyBorder="1" applyAlignment="1">
      <alignment horizontal="right"/>
    </xf>
    <xf numFmtId="0" fontId="8" fillId="0" borderId="0" xfId="0" applyFont="1" applyFill="1" applyBorder="1" applyAlignment="1">
      <alignment horizontal="right" vertical="center"/>
    </xf>
    <xf numFmtId="0" fontId="8" fillId="0" borderId="21" xfId="0" applyFont="1" applyFill="1" applyBorder="1" applyAlignment="1">
      <alignment horizontal="center" vertical="center"/>
    </xf>
    <xf numFmtId="0" fontId="0" fillId="0" borderId="21" xfId="0" applyFill="1" applyBorder="1" applyAlignment="1">
      <alignment/>
    </xf>
    <xf numFmtId="0" fontId="10" fillId="0" borderId="13" xfId="0" applyFont="1" applyFill="1" applyBorder="1" applyAlignment="1">
      <alignment horizontal="center" vertical="center" wrapText="1"/>
    </xf>
    <xf numFmtId="0" fontId="10" fillId="0" borderId="13" xfId="0" applyFont="1" applyFill="1" applyBorder="1" applyAlignment="1">
      <alignment horizontal="right" vertical="center" wrapText="1"/>
    </xf>
    <xf numFmtId="0" fontId="11" fillId="0" borderId="13" xfId="0" applyFont="1" applyFill="1" applyBorder="1" applyAlignment="1">
      <alignment horizontal="right" vertical="center"/>
    </xf>
    <xf numFmtId="0" fontId="11" fillId="0" borderId="13" xfId="0" applyFont="1" applyFill="1" applyBorder="1" applyAlignment="1">
      <alignment horizontal="center" vertical="top"/>
    </xf>
    <xf numFmtId="0" fontId="0" fillId="41" borderId="13" xfId="0" applyFill="1" applyBorder="1" applyAlignment="1">
      <alignment/>
    </xf>
    <xf numFmtId="172" fontId="12" fillId="41" borderId="13" xfId="0" applyNumberFormat="1" applyFont="1" applyFill="1" applyBorder="1" applyAlignment="1">
      <alignment horizontal="right" vertical="center"/>
    </xf>
    <xf numFmtId="0" fontId="0" fillId="39" borderId="13" xfId="0" applyFill="1" applyBorder="1" applyAlignment="1">
      <alignment/>
    </xf>
    <xf numFmtId="172" fontId="14" fillId="39" borderId="13" xfId="0" applyNumberFormat="1" applyFont="1" applyFill="1" applyBorder="1" applyAlignment="1">
      <alignment horizontal="right" vertical="center"/>
    </xf>
    <xf numFmtId="172" fontId="14" fillId="0" borderId="13" xfId="0" applyNumberFormat="1" applyFont="1" applyFill="1" applyBorder="1" applyAlignment="1">
      <alignment horizontal="right" vertical="center"/>
    </xf>
    <xf numFmtId="177" fontId="34" fillId="0" borderId="13" xfId="0" applyNumberFormat="1" applyFont="1" applyBorder="1" applyAlignment="1" applyProtection="1">
      <alignment horizontal="right" vertical="center" wrapText="1"/>
      <protection/>
    </xf>
    <xf numFmtId="177" fontId="34" fillId="0" borderId="13" xfId="0" applyNumberFormat="1" applyFont="1" applyFill="1" applyBorder="1" applyAlignment="1" applyProtection="1">
      <alignment horizontal="right" vertical="center" wrapText="1"/>
      <protection/>
    </xf>
    <xf numFmtId="177" fontId="6" fillId="0" borderId="13" xfId="0" applyNumberFormat="1" applyFont="1" applyBorder="1" applyAlignment="1" applyProtection="1">
      <alignment horizontal="right" vertical="center" wrapText="1"/>
      <protection/>
    </xf>
    <xf numFmtId="177" fontId="6" fillId="0" borderId="13" xfId="0" applyNumberFormat="1" applyFont="1" applyFill="1" applyBorder="1" applyAlignment="1" applyProtection="1">
      <alignment horizontal="right" vertical="center" wrapText="1"/>
      <protection/>
    </xf>
    <xf numFmtId="0" fontId="0" fillId="0" borderId="13" xfId="0" applyFont="1" applyBorder="1" applyAlignment="1">
      <alignment/>
    </xf>
    <xf numFmtId="177" fontId="11" fillId="0" borderId="13" xfId="0" applyNumberFormat="1" applyFont="1" applyBorder="1" applyAlignment="1" applyProtection="1">
      <alignment horizontal="right" vertical="center" wrapText="1"/>
      <protection/>
    </xf>
    <xf numFmtId="172" fontId="12" fillId="0" borderId="13" xfId="0" applyNumberFormat="1" applyFont="1" applyFill="1" applyBorder="1" applyAlignment="1">
      <alignment horizontal="right" vertical="center"/>
    </xf>
    <xf numFmtId="172" fontId="25" fillId="0" borderId="13" xfId="0" applyNumberFormat="1" applyFont="1" applyFill="1" applyBorder="1" applyAlignment="1">
      <alignment horizontal="right" vertical="center"/>
    </xf>
    <xf numFmtId="172" fontId="22" fillId="39" borderId="13" xfId="0" applyNumberFormat="1" applyFont="1" applyFill="1" applyBorder="1" applyAlignment="1">
      <alignment horizontal="right" vertical="center"/>
    </xf>
    <xf numFmtId="172" fontId="12" fillId="39" borderId="13" xfId="0" applyNumberFormat="1" applyFont="1" applyFill="1" applyBorder="1" applyAlignment="1">
      <alignment horizontal="right" vertical="center"/>
    </xf>
    <xf numFmtId="177" fontId="6" fillId="0" borderId="13" xfId="0" applyNumberFormat="1" applyFont="1" applyBorder="1" applyAlignment="1" applyProtection="1">
      <alignment horizontal="right" vertical="center" wrapText="1"/>
      <protection/>
    </xf>
    <xf numFmtId="172" fontId="27" fillId="0" borderId="13" xfId="0" applyNumberFormat="1" applyFont="1" applyFill="1" applyBorder="1" applyAlignment="1">
      <alignment horizontal="right" vertical="center"/>
    </xf>
    <xf numFmtId="177" fontId="16" fillId="0" borderId="13" xfId="0" applyNumberFormat="1" applyFont="1" applyBorder="1" applyAlignment="1" applyProtection="1">
      <alignment horizontal="right" vertical="center" wrapText="1"/>
      <protection/>
    </xf>
    <xf numFmtId="177" fontId="6" fillId="0" borderId="22" xfId="0" applyNumberFormat="1" applyFont="1" applyBorder="1" applyAlignment="1" applyProtection="1">
      <alignment horizontal="right" vertical="center" wrapText="1"/>
      <protection/>
    </xf>
    <xf numFmtId="172" fontId="11" fillId="0" borderId="22" xfId="0" applyNumberFormat="1" applyFont="1" applyFill="1" applyBorder="1" applyAlignment="1">
      <alignment horizontal="right" vertical="center"/>
    </xf>
    <xf numFmtId="172" fontId="11" fillId="0" borderId="13" xfId="0" applyNumberFormat="1" applyFont="1" applyFill="1" applyBorder="1" applyAlignment="1">
      <alignment vertical="center"/>
    </xf>
    <xf numFmtId="172" fontId="11" fillId="34" borderId="13" xfId="0" applyNumberFormat="1" applyFont="1" applyFill="1" applyBorder="1" applyAlignment="1">
      <alignment horizontal="right" vertical="center"/>
    </xf>
    <xf numFmtId="172" fontId="11" fillId="39" borderId="13" xfId="0" applyNumberFormat="1" applyFont="1" applyFill="1" applyBorder="1" applyAlignment="1">
      <alignment horizontal="right" vertical="center"/>
    </xf>
    <xf numFmtId="0" fontId="0" fillId="0" borderId="0" xfId="0" applyBorder="1" applyAlignment="1">
      <alignment vertical="center"/>
    </xf>
    <xf numFmtId="0" fontId="10" fillId="0" borderId="13" xfId="0" applyFont="1" applyBorder="1" applyAlignment="1">
      <alignment horizontal="right" vertical="center" wrapText="1"/>
    </xf>
    <xf numFmtId="0" fontId="10" fillId="0" borderId="13" xfId="0" applyFont="1" applyBorder="1" applyAlignment="1">
      <alignment horizontal="center" vertical="center" wrapText="1"/>
    </xf>
    <xf numFmtId="49" fontId="14" fillId="0" borderId="13" xfId="0" applyNumberFormat="1" applyFont="1" applyBorder="1" applyAlignment="1">
      <alignment horizontal="right" vertical="center" wrapText="1"/>
    </xf>
    <xf numFmtId="177" fontId="11" fillId="0" borderId="13" xfId="66" applyNumberFormat="1" applyFont="1" applyBorder="1" applyAlignment="1">
      <alignment/>
      <protection/>
    </xf>
    <xf numFmtId="0" fontId="11" fillId="0" borderId="13" xfId="66" applyNumberFormat="1" applyFont="1" applyBorder="1" applyAlignment="1">
      <alignment horizontal="right" vertical="center"/>
      <protection/>
    </xf>
    <xf numFmtId="0" fontId="11" fillId="0" borderId="13" xfId="0" applyNumberFormat="1" applyFont="1" applyBorder="1" applyAlignment="1">
      <alignment horizontal="right" vertical="center"/>
    </xf>
    <xf numFmtId="49" fontId="11" fillId="0" borderId="0" xfId="66" applyNumberFormat="1" applyFont="1" applyBorder="1" applyAlignment="1">
      <alignment horizontal="right" vertical="center"/>
      <protection/>
    </xf>
    <xf numFmtId="177" fontId="11" fillId="0" borderId="0" xfId="66" applyNumberFormat="1" applyFont="1" applyBorder="1" applyAlignment="1">
      <alignment/>
      <protection/>
    </xf>
    <xf numFmtId="0" fontId="8" fillId="0" borderId="0" xfId="0" applyFont="1" applyFill="1" applyBorder="1" applyAlignment="1">
      <alignment horizontal="right" vertical="center" wrapText="1"/>
    </xf>
    <xf numFmtId="0" fontId="10" fillId="0" borderId="14" xfId="0" applyFont="1" applyBorder="1" applyAlignment="1">
      <alignment horizontal="center" vertical="center" wrapText="1"/>
    </xf>
    <xf numFmtId="177" fontId="11" fillId="0" borderId="14" xfId="66" applyNumberFormat="1" applyFont="1" applyBorder="1" applyAlignment="1">
      <alignment/>
      <protection/>
    </xf>
    <xf numFmtId="49" fontId="11" fillId="0" borderId="14" xfId="66" applyNumberFormat="1" applyFont="1" applyBorder="1" applyAlignment="1">
      <alignment horizontal="right" vertical="center"/>
      <protection/>
    </xf>
    <xf numFmtId="0" fontId="11" fillId="0" borderId="14" xfId="82" applyNumberFormat="1" applyFont="1" applyBorder="1" applyAlignment="1">
      <alignment horizontal="right" vertical="center"/>
    </xf>
    <xf numFmtId="0" fontId="11" fillId="0" borderId="14" xfId="82" applyNumberFormat="1" applyFont="1" applyBorder="1" applyAlignment="1">
      <alignment vertical="center"/>
    </xf>
    <xf numFmtId="0" fontId="11" fillId="0" borderId="14" xfId="82" applyNumberFormat="1" applyFont="1" applyBorder="1" applyAlignment="1">
      <alignment horizontal="right" vertical="center" wrapText="1"/>
    </xf>
    <xf numFmtId="0" fontId="11" fillId="0" borderId="14" xfId="82" applyNumberFormat="1" applyFont="1" applyBorder="1" applyAlignment="1">
      <alignment vertical="center" wrapText="1"/>
    </xf>
    <xf numFmtId="0" fontId="11" fillId="0" borderId="14" xfId="66" applyNumberFormat="1" applyFont="1" applyBorder="1" applyAlignment="1">
      <alignment horizontal="right" vertical="center"/>
      <protection/>
    </xf>
    <xf numFmtId="0" fontId="11" fillId="0" borderId="14" xfId="66" applyNumberFormat="1" applyFont="1" applyFill="1" applyBorder="1" applyAlignment="1">
      <alignment horizontal="right" vertical="center"/>
      <protection/>
    </xf>
    <xf numFmtId="0" fontId="14" fillId="0" borderId="13" xfId="0" applyFont="1" applyBorder="1" applyAlignment="1">
      <alignment/>
    </xf>
    <xf numFmtId="0" fontId="14" fillId="0" borderId="13" xfId="82" applyNumberFormat="1" applyFont="1" applyBorder="1" applyAlignment="1">
      <alignment horizontal="right" vertical="center"/>
    </xf>
    <xf numFmtId="0" fontId="14" fillId="0" borderId="13" xfId="82" applyNumberFormat="1" applyFont="1" applyBorder="1" applyAlignment="1">
      <alignment vertical="center"/>
    </xf>
    <xf numFmtId="171" fontId="14" fillId="0" borderId="13" xfId="82" applyFont="1" applyBorder="1" applyAlignment="1">
      <alignment vertical="center" wrapText="1"/>
    </xf>
    <xf numFmtId="0" fontId="13" fillId="0" borderId="0" xfId="0" applyFont="1" applyFill="1" applyBorder="1" applyAlignment="1">
      <alignment vertical="top" wrapText="1"/>
    </xf>
    <xf numFmtId="49" fontId="14" fillId="0" borderId="0" xfId="0" applyNumberFormat="1" applyFont="1" applyFill="1" applyBorder="1" applyAlignment="1">
      <alignment horizontal="center" vertical="center" wrapText="1"/>
    </xf>
    <xf numFmtId="172" fontId="13" fillId="0" borderId="0" xfId="0" applyNumberFormat="1" applyFont="1" applyFill="1" applyBorder="1" applyAlignment="1">
      <alignment horizontal="right" vertical="center"/>
    </xf>
    <xf numFmtId="0" fontId="16" fillId="0" borderId="0" xfId="0" applyFont="1" applyFill="1" applyBorder="1" applyAlignment="1">
      <alignment vertical="top" wrapText="1"/>
    </xf>
    <xf numFmtId="0" fontId="11" fillId="0" borderId="0" xfId="0" applyFont="1" applyFill="1" applyBorder="1" applyAlignment="1">
      <alignment horizontal="center" vertical="center"/>
    </xf>
    <xf numFmtId="0" fontId="16" fillId="0" borderId="0" xfId="0" applyFont="1" applyFill="1" applyBorder="1" applyAlignment="1">
      <alignment horizontal="right" vertical="center"/>
    </xf>
    <xf numFmtId="0" fontId="16" fillId="0" borderId="0" xfId="0" applyFont="1" applyFill="1" applyBorder="1" applyAlignment="1">
      <alignment vertical="center"/>
    </xf>
    <xf numFmtId="172" fontId="16" fillId="0" borderId="0" xfId="0" applyNumberFormat="1" applyFont="1" applyFill="1" applyBorder="1" applyAlignment="1">
      <alignment horizontal="right" vertical="center"/>
    </xf>
    <xf numFmtId="49" fontId="34" fillId="0" borderId="0" xfId="0" applyNumberFormat="1" applyFont="1" applyFill="1" applyBorder="1" applyAlignment="1" applyProtection="1">
      <alignment horizontal="left" vertical="top" wrapText="1"/>
      <protection/>
    </xf>
    <xf numFmtId="49" fontId="14" fillId="0" borderId="0" xfId="0" applyNumberFormat="1" applyFont="1" applyFill="1" applyBorder="1" applyAlignment="1">
      <alignment horizontal="center" vertical="top" wrapText="1"/>
    </xf>
    <xf numFmtId="177" fontId="34" fillId="0" borderId="0" xfId="0" applyNumberFormat="1" applyFont="1" applyFill="1" applyBorder="1" applyAlignment="1" applyProtection="1">
      <alignment horizontal="right" vertical="center" wrapText="1"/>
      <protection/>
    </xf>
    <xf numFmtId="49" fontId="13" fillId="0" borderId="13" xfId="0" applyNumberFormat="1" applyFont="1" applyFill="1" applyBorder="1" applyAlignment="1">
      <alignment horizontal="center" vertical="center" wrapText="1"/>
    </xf>
    <xf numFmtId="0" fontId="26" fillId="0" borderId="13" xfId="82" applyNumberFormat="1" applyFont="1" applyFill="1" applyBorder="1" applyAlignment="1">
      <alignment horizontal="right" vertical="center"/>
    </xf>
    <xf numFmtId="0" fontId="16" fillId="0" borderId="12" xfId="0" applyNumberFormat="1" applyFont="1" applyBorder="1" applyAlignment="1" applyProtection="1">
      <alignment horizontal="left" vertical="top" wrapText="1"/>
      <protection/>
    </xf>
    <xf numFmtId="0" fontId="13" fillId="39" borderId="23" xfId="0" applyFont="1" applyFill="1" applyBorder="1" applyAlignment="1">
      <alignment horizontal="center" vertical="center"/>
    </xf>
    <xf numFmtId="0" fontId="0" fillId="0" borderId="0" xfId="0" applyBorder="1" applyAlignment="1">
      <alignment/>
    </xf>
    <xf numFmtId="172" fontId="12" fillId="0" borderId="0" xfId="0" applyNumberFormat="1" applyFont="1" applyFill="1" applyBorder="1" applyAlignment="1">
      <alignment horizontal="right" vertical="center"/>
    </xf>
    <xf numFmtId="0" fontId="0" fillId="0" borderId="0" xfId="0" applyBorder="1" applyAlignment="1">
      <alignment horizontal="left" vertical="top" wrapText="1"/>
    </xf>
    <xf numFmtId="0" fontId="14" fillId="39" borderId="13" xfId="82" applyNumberFormat="1" applyFont="1" applyFill="1" applyBorder="1" applyAlignment="1">
      <alignment horizontal="right" vertical="center"/>
    </xf>
    <xf numFmtId="0" fontId="13" fillId="34" borderId="13" xfId="82" applyNumberFormat="1" applyFont="1" applyFill="1" applyBorder="1" applyAlignment="1">
      <alignment horizontal="right" vertical="center"/>
    </xf>
    <xf numFmtId="0" fontId="6" fillId="0" borderId="13" xfId="82" applyNumberFormat="1" applyFont="1" applyFill="1" applyBorder="1" applyAlignment="1" applyProtection="1">
      <alignment horizontal="right" vertical="center" wrapText="1"/>
      <protection/>
    </xf>
    <xf numFmtId="0" fontId="36" fillId="0" borderId="13" xfId="82" applyNumberFormat="1" applyFont="1" applyFill="1" applyBorder="1" applyAlignment="1">
      <alignment horizontal="right" vertical="center"/>
    </xf>
    <xf numFmtId="0" fontId="36" fillId="0" borderId="13" xfId="82" applyNumberFormat="1" applyFont="1" applyBorder="1" applyAlignment="1" applyProtection="1">
      <alignment horizontal="right" vertical="center" wrapText="1"/>
      <protection/>
    </xf>
    <xf numFmtId="0" fontId="13" fillId="39" borderId="13" xfId="82" applyNumberFormat="1" applyFont="1" applyFill="1" applyBorder="1" applyAlignment="1">
      <alignment horizontal="right" vertical="center"/>
    </xf>
    <xf numFmtId="0" fontId="16" fillId="39" borderId="13" xfId="82" applyNumberFormat="1" applyFont="1" applyFill="1" applyBorder="1" applyAlignment="1">
      <alignment horizontal="right" vertical="center"/>
    </xf>
    <xf numFmtId="0" fontId="16" fillId="0" borderId="13" xfId="82" applyNumberFormat="1" applyFont="1" applyBorder="1" applyAlignment="1" applyProtection="1">
      <alignment horizontal="right" vertical="center" wrapText="1"/>
      <protection/>
    </xf>
    <xf numFmtId="0" fontId="14" fillId="34" borderId="13" xfId="82" applyNumberFormat="1" applyFont="1" applyFill="1" applyBorder="1" applyAlignment="1">
      <alignment horizontal="right" vertical="center"/>
    </xf>
    <xf numFmtId="0" fontId="28" fillId="39" borderId="13" xfId="82" applyNumberFormat="1" applyFont="1" applyFill="1" applyBorder="1" applyAlignment="1">
      <alignment horizontal="right" vertical="center"/>
    </xf>
    <xf numFmtId="0" fontId="26" fillId="0" borderId="13" xfId="82" applyNumberFormat="1" applyFont="1" applyFill="1" applyBorder="1" applyAlignment="1" applyProtection="1">
      <alignment horizontal="right" vertical="center" wrapText="1"/>
      <protection/>
    </xf>
    <xf numFmtId="0" fontId="26" fillId="0" borderId="13" xfId="82" applyNumberFormat="1" applyFont="1" applyBorder="1" applyAlignment="1" applyProtection="1">
      <alignment horizontal="right" vertical="center" wrapText="1"/>
      <protection/>
    </xf>
    <xf numFmtId="0" fontId="16" fillId="0" borderId="13" xfId="82" applyNumberFormat="1" applyFont="1" applyFill="1" applyBorder="1" applyAlignment="1">
      <alignment horizontal="right" vertical="center"/>
    </xf>
    <xf numFmtId="0" fontId="16" fillId="0" borderId="17" xfId="82" applyNumberFormat="1" applyFont="1" applyBorder="1" applyAlignment="1">
      <alignment horizontal="right" vertical="center"/>
    </xf>
    <xf numFmtId="0" fontId="16" fillId="0" borderId="13" xfId="82" applyNumberFormat="1" applyFont="1" applyBorder="1" applyAlignment="1">
      <alignment horizontal="right" vertical="center"/>
    </xf>
    <xf numFmtId="0" fontId="1" fillId="39" borderId="22" xfId="0" applyNumberFormat="1" applyFont="1" applyFill="1" applyBorder="1" applyAlignment="1">
      <alignment horizontal="right" vertical="center"/>
    </xf>
    <xf numFmtId="0" fontId="0" fillId="39" borderId="22" xfId="0" applyNumberFormat="1" applyFill="1" applyBorder="1" applyAlignment="1">
      <alignment horizontal="right" vertical="center"/>
    </xf>
    <xf numFmtId="0" fontId="34" fillId="0" borderId="13" xfId="82" applyNumberFormat="1" applyFont="1" applyBorder="1" applyAlignment="1" applyProtection="1">
      <alignment horizontal="right" vertical="center" wrapText="1"/>
      <protection/>
    </xf>
    <xf numFmtId="172" fontId="14" fillId="34" borderId="13" xfId="0" applyNumberFormat="1" applyFont="1" applyFill="1" applyBorder="1" applyAlignment="1">
      <alignment horizontal="right" vertical="center"/>
    </xf>
    <xf numFmtId="2" fontId="1" fillId="0" borderId="13" xfId="0" applyNumberFormat="1" applyFont="1" applyBorder="1" applyAlignment="1">
      <alignment/>
    </xf>
    <xf numFmtId="2" fontId="1" fillId="0" borderId="13" xfId="0" applyNumberFormat="1" applyFont="1" applyBorder="1" applyAlignment="1">
      <alignment vertical="center"/>
    </xf>
    <xf numFmtId="0" fontId="14" fillId="0" borderId="13" xfId="66" applyNumberFormat="1" applyFont="1" applyBorder="1" applyAlignment="1">
      <alignment horizontal="right" vertical="center"/>
      <protection/>
    </xf>
    <xf numFmtId="0" fontId="14" fillId="0" borderId="13" xfId="66" applyNumberFormat="1" applyFont="1" applyBorder="1" applyAlignment="1">
      <alignment horizontal="right"/>
      <protection/>
    </xf>
    <xf numFmtId="0" fontId="14" fillId="0" borderId="13" xfId="66" applyFont="1" applyBorder="1" applyAlignment="1">
      <alignment vertical="top" wrapText="1"/>
      <protection/>
    </xf>
    <xf numFmtId="49" fontId="14" fillId="0" borderId="14" xfId="66" applyNumberFormat="1" applyFont="1" applyBorder="1" applyAlignment="1">
      <alignment horizontal="center"/>
      <protection/>
    </xf>
    <xf numFmtId="2" fontId="0" fillId="0" borderId="13" xfId="0" applyNumberFormat="1" applyBorder="1" applyAlignment="1">
      <alignment vertical="center"/>
    </xf>
    <xf numFmtId="0" fontId="11" fillId="0" borderId="13" xfId="66" applyNumberFormat="1" applyFont="1" applyBorder="1" applyAlignment="1">
      <alignment vertical="center"/>
      <protection/>
    </xf>
    <xf numFmtId="0" fontId="16" fillId="0" borderId="0" xfId="0" applyNumberFormat="1" applyFont="1" applyAlignment="1">
      <alignment vertical="top" wrapText="1"/>
    </xf>
    <xf numFmtId="49" fontId="16" fillId="0" borderId="12" xfId="0" applyNumberFormat="1" applyFont="1" applyBorder="1" applyAlignment="1" applyProtection="1">
      <alignment horizontal="left" vertical="top" wrapText="1"/>
      <protection/>
    </xf>
    <xf numFmtId="0" fontId="23" fillId="0" borderId="17" xfId="0" applyFont="1" applyBorder="1" applyAlignment="1">
      <alignment horizontal="center" vertical="center" wrapText="1"/>
    </xf>
    <xf numFmtId="0" fontId="11" fillId="0" borderId="0" xfId="0" applyFont="1" applyBorder="1" applyAlignment="1">
      <alignment horizontal="right" vertical="center"/>
    </xf>
    <xf numFmtId="0" fontId="11" fillId="0" borderId="0" xfId="0" applyFont="1" applyBorder="1" applyAlignment="1">
      <alignment/>
    </xf>
    <xf numFmtId="0" fontId="14" fillId="0" borderId="13" xfId="0" applyFont="1" applyBorder="1" applyAlignment="1">
      <alignment horizontal="right"/>
    </xf>
    <xf numFmtId="0" fontId="15" fillId="41" borderId="12" xfId="0" applyFont="1" applyFill="1" applyBorder="1" applyAlignment="1">
      <alignment horizontal="center" vertical="top" wrapText="1"/>
    </xf>
    <xf numFmtId="49" fontId="11" fillId="0" borderId="13" xfId="0" applyNumberFormat="1" applyFont="1" applyBorder="1" applyAlignment="1" applyProtection="1">
      <alignment horizontal="left" vertical="top" wrapText="1"/>
      <protection/>
    </xf>
    <xf numFmtId="172" fontId="16" fillId="0" borderId="13" xfId="0" applyNumberFormat="1" applyFont="1" applyFill="1" applyBorder="1" applyAlignment="1">
      <alignment horizontal="right" vertical="center"/>
    </xf>
    <xf numFmtId="177" fontId="14" fillId="0" borderId="13" xfId="0" applyNumberFormat="1" applyFont="1" applyBorder="1" applyAlignment="1" applyProtection="1">
      <alignment horizontal="right" vertical="center" wrapText="1"/>
      <protection/>
    </xf>
    <xf numFmtId="177" fontId="14" fillId="0" borderId="13" xfId="0" applyNumberFormat="1" applyFont="1" applyFill="1" applyBorder="1" applyAlignment="1" applyProtection="1">
      <alignment horizontal="right" vertical="center" wrapText="1"/>
      <protection/>
    </xf>
    <xf numFmtId="177" fontId="16" fillId="0" borderId="13" xfId="0" applyNumberFormat="1" applyFont="1" applyFill="1" applyBorder="1" applyAlignment="1" applyProtection="1">
      <alignment horizontal="right" vertical="center" wrapText="1"/>
      <protection/>
    </xf>
    <xf numFmtId="172" fontId="26" fillId="0" borderId="13" xfId="0" applyNumberFormat="1" applyFont="1" applyFill="1" applyBorder="1" applyAlignment="1">
      <alignment horizontal="right" vertical="center"/>
    </xf>
    <xf numFmtId="177" fontId="16" fillId="0" borderId="22" xfId="0" applyNumberFormat="1" applyFont="1" applyBorder="1" applyAlignment="1" applyProtection="1">
      <alignment horizontal="right" vertical="center" wrapText="1"/>
      <protection/>
    </xf>
    <xf numFmtId="172" fontId="16" fillId="0" borderId="22" xfId="0" applyNumberFormat="1" applyFont="1" applyFill="1" applyBorder="1" applyAlignment="1">
      <alignment horizontal="right" vertical="center"/>
    </xf>
    <xf numFmtId="0" fontId="14" fillId="39" borderId="22" xfId="0" applyNumberFormat="1" applyFont="1" applyFill="1" applyBorder="1" applyAlignment="1">
      <alignment horizontal="right" vertical="center"/>
    </xf>
    <xf numFmtId="0" fontId="13" fillId="0" borderId="13" xfId="82" applyNumberFormat="1" applyFont="1" applyBorder="1" applyAlignment="1" applyProtection="1">
      <alignment horizontal="right" vertical="center" wrapText="1"/>
      <protection/>
    </xf>
    <xf numFmtId="172" fontId="13" fillId="0" borderId="13" xfId="0" applyNumberFormat="1" applyFont="1" applyFill="1" applyBorder="1" applyAlignment="1">
      <alignment horizontal="right" vertical="center"/>
    </xf>
    <xf numFmtId="0" fontId="11" fillId="0" borderId="13" xfId="0" applyFont="1" applyBorder="1" applyAlignment="1">
      <alignment vertical="top"/>
    </xf>
    <xf numFmtId="0" fontId="11" fillId="0" borderId="17" xfId="0" applyFont="1" applyBorder="1" applyAlignment="1">
      <alignment vertical="top"/>
    </xf>
    <xf numFmtId="0" fontId="11" fillId="0" borderId="13" xfId="0" applyFont="1" applyBorder="1" applyAlignment="1">
      <alignment/>
    </xf>
    <xf numFmtId="0" fontId="11" fillId="41" borderId="13" xfId="0" applyFont="1" applyFill="1" applyBorder="1" applyAlignment="1">
      <alignment/>
    </xf>
    <xf numFmtId="0" fontId="11" fillId="39" borderId="13" xfId="0" applyFont="1" applyFill="1" applyBorder="1" applyAlignment="1">
      <alignment/>
    </xf>
    <xf numFmtId="0" fontId="11" fillId="0" borderId="13" xfId="0" applyFont="1" applyFill="1" applyBorder="1" applyAlignment="1">
      <alignment vertical="top"/>
    </xf>
    <xf numFmtId="0" fontId="16" fillId="0" borderId="13" xfId="0" applyFont="1" applyFill="1" applyBorder="1" applyAlignment="1">
      <alignment vertical="top" wrapText="1"/>
    </xf>
    <xf numFmtId="0" fontId="16" fillId="0" borderId="13" xfId="0" applyNumberFormat="1" applyFont="1" applyBorder="1" applyAlignment="1">
      <alignment vertical="top" wrapText="1"/>
    </xf>
    <xf numFmtId="49" fontId="14" fillId="34" borderId="13" xfId="0" applyNumberFormat="1" applyFont="1" applyFill="1" applyBorder="1" applyAlignment="1" applyProtection="1">
      <alignment horizontal="left" vertical="top" wrapText="1"/>
      <protection/>
    </xf>
    <xf numFmtId="49" fontId="13" fillId="39" borderId="13" xfId="0" applyNumberFormat="1" applyFont="1" applyFill="1" applyBorder="1" applyAlignment="1" applyProtection="1">
      <alignment horizontal="left" vertical="top" wrapText="1"/>
      <protection/>
    </xf>
    <xf numFmtId="49" fontId="13" fillId="39" borderId="13" xfId="0" applyNumberFormat="1" applyFont="1" applyFill="1" applyBorder="1" applyAlignment="1" applyProtection="1">
      <alignment horizontal="center" vertical="center" wrapText="1"/>
      <protection/>
    </xf>
    <xf numFmtId="0" fontId="38" fillId="39" borderId="13" xfId="82" applyNumberFormat="1" applyFont="1" applyFill="1" applyBorder="1" applyAlignment="1">
      <alignment horizontal="right" vertical="center"/>
    </xf>
    <xf numFmtId="172" fontId="38" fillId="39" borderId="13" xfId="0" applyNumberFormat="1" applyFont="1" applyFill="1" applyBorder="1" applyAlignment="1">
      <alignment horizontal="right" vertical="center"/>
    </xf>
    <xf numFmtId="2" fontId="14" fillId="0" borderId="13" xfId="0" applyNumberFormat="1" applyFont="1" applyBorder="1" applyAlignment="1">
      <alignment vertical="center"/>
    </xf>
    <xf numFmtId="2" fontId="11" fillId="0" borderId="13" xfId="0" applyNumberFormat="1" applyFont="1" applyBorder="1" applyAlignment="1">
      <alignment vertical="center"/>
    </xf>
    <xf numFmtId="0" fontId="16" fillId="0" borderId="13" xfId="82" applyNumberFormat="1" applyFont="1" applyFill="1" applyBorder="1" applyAlignment="1" applyProtection="1">
      <alignment horizontal="right" vertical="center" wrapText="1"/>
      <protection/>
    </xf>
    <xf numFmtId="180" fontId="14" fillId="0" borderId="13" xfId="82" applyNumberFormat="1" applyFont="1" applyFill="1" applyBorder="1" applyAlignment="1">
      <alignment horizontal="right" vertical="center"/>
    </xf>
    <xf numFmtId="0" fontId="11" fillId="0" borderId="13" xfId="0" applyFont="1" applyFill="1" applyBorder="1" applyAlignment="1">
      <alignment horizontal="center" vertical="center"/>
    </xf>
    <xf numFmtId="0" fontId="6" fillId="0" borderId="12" xfId="0" applyFont="1" applyFill="1" applyBorder="1" applyAlignment="1">
      <alignment horizontal="center" vertical="center" wrapText="1"/>
    </xf>
    <xf numFmtId="0" fontId="11" fillId="0" borderId="14" xfId="0" applyNumberFormat="1" applyFont="1" applyFill="1" applyBorder="1" applyAlignment="1">
      <alignment horizontal="center" vertical="center" wrapText="1"/>
    </xf>
    <xf numFmtId="172" fontId="28" fillId="39" borderId="13" xfId="0" applyNumberFormat="1" applyFont="1" applyFill="1" applyBorder="1" applyAlignment="1">
      <alignment horizontal="right" vertical="center"/>
    </xf>
    <xf numFmtId="0" fontId="16" fillId="0" borderId="22" xfId="82" applyNumberFormat="1" applyFont="1" applyBorder="1" applyAlignment="1">
      <alignment horizontal="right" vertical="center"/>
    </xf>
    <xf numFmtId="0" fontId="16" fillId="0" borderId="17" xfId="0" applyFont="1" applyBorder="1" applyAlignment="1">
      <alignment vertical="top" wrapText="1"/>
    </xf>
    <xf numFmtId="172" fontId="12" fillId="0" borderId="0" xfId="0" applyNumberFormat="1" applyFont="1" applyBorder="1" applyAlignment="1">
      <alignment horizontal="right" vertical="top" wrapText="1"/>
    </xf>
    <xf numFmtId="0" fontId="1" fillId="0" borderId="0" xfId="0" applyFont="1" applyAlignment="1">
      <alignment wrapText="1"/>
    </xf>
    <xf numFmtId="0" fontId="1" fillId="0" borderId="0" xfId="0" applyFont="1" applyFill="1" applyBorder="1" applyAlignment="1">
      <alignment horizontal="right" vertical="top" wrapText="1"/>
    </xf>
    <xf numFmtId="0" fontId="0" fillId="0" borderId="0" xfId="0" applyAlignment="1">
      <alignment vertical="top" wrapText="1"/>
    </xf>
    <xf numFmtId="0" fontId="0" fillId="0" borderId="0" xfId="0" applyBorder="1" applyAlignment="1">
      <alignment horizontal="right" wrapText="1"/>
    </xf>
    <xf numFmtId="0" fontId="24" fillId="0" borderId="0" xfId="0" applyFont="1"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vertical="top" wrapText="1"/>
    </xf>
    <xf numFmtId="0" fontId="7" fillId="0" borderId="0" xfId="0" applyFont="1" applyFill="1" applyBorder="1" applyAlignment="1">
      <alignment horizontal="right" vertical="center" wrapText="1"/>
    </xf>
    <xf numFmtId="0" fontId="8" fillId="0" borderId="0" xfId="0" applyFont="1" applyFill="1" applyBorder="1" applyAlignment="1">
      <alignment horizontal="center" vertical="center" wrapText="1"/>
    </xf>
    <xf numFmtId="0" fontId="0" fillId="0" borderId="0" xfId="0" applyAlignment="1">
      <alignment/>
    </xf>
    <xf numFmtId="0" fontId="11" fillId="0" borderId="17" xfId="0" applyNumberFormat="1" applyFont="1" applyFill="1" applyBorder="1" applyAlignment="1">
      <alignment horizontal="center" vertical="center" wrapText="1"/>
    </xf>
    <xf numFmtId="0" fontId="11" fillId="0" borderId="22" xfId="0" applyNumberFormat="1"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8" fillId="0" borderId="0" xfId="0" applyFont="1" applyFill="1" applyBorder="1" applyAlignment="1">
      <alignment horizontal="center" vertical="top" wrapText="1"/>
    </xf>
    <xf numFmtId="0" fontId="0" fillId="0" borderId="0" xfId="0" applyFill="1" applyBorder="1" applyAlignment="1">
      <alignment/>
    </xf>
    <xf numFmtId="0" fontId="0" fillId="0" borderId="0" xfId="0" applyBorder="1" applyAlignment="1">
      <alignment horizontal="center" vertical="top" wrapText="1"/>
    </xf>
    <xf numFmtId="0" fontId="0" fillId="0" borderId="0" xfId="0" applyFill="1" applyBorder="1" applyAlignment="1">
      <alignment horizontal="right" wrapText="1"/>
    </xf>
    <xf numFmtId="0" fontId="0" fillId="0" borderId="0" xfId="0" applyFill="1" applyBorder="1" applyAlignment="1">
      <alignment horizontal="right" vertical="top" wrapText="1"/>
    </xf>
    <xf numFmtId="0" fontId="25" fillId="0" borderId="17"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8" fillId="0" borderId="24" xfId="0" applyFont="1" applyFill="1" applyBorder="1" applyAlignment="1">
      <alignment horizontal="center" vertical="top" wrapText="1"/>
    </xf>
    <xf numFmtId="0" fontId="14" fillId="0" borderId="0" xfId="0" applyFont="1" applyFill="1" applyBorder="1" applyAlignment="1">
      <alignment horizontal="right" vertical="top" wrapText="1"/>
    </xf>
    <xf numFmtId="0" fontId="11" fillId="0" borderId="0" xfId="0" applyFont="1" applyAlignment="1">
      <alignment vertical="top" wrapText="1"/>
    </xf>
    <xf numFmtId="172" fontId="14" fillId="0" borderId="0" xfId="0" applyNumberFormat="1" applyFont="1" applyBorder="1" applyAlignment="1">
      <alignment horizontal="right" vertical="top" wrapText="1"/>
    </xf>
    <xf numFmtId="0" fontId="12" fillId="0" borderId="0" xfId="0" applyFont="1" applyAlignment="1">
      <alignment horizontal="center" vertical="top" wrapText="1"/>
    </xf>
    <xf numFmtId="0" fontId="11" fillId="0" borderId="0" xfId="0" applyFont="1" applyAlignment="1">
      <alignment horizontal="center" vertical="top" wrapText="1"/>
    </xf>
  </cellXfs>
  <cellStyles count="7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бычный_исп.01.10" xfId="66"/>
    <cellStyle name="Отдельная ячейка" xfId="67"/>
    <cellStyle name="Отдельная ячейка - константа" xfId="68"/>
    <cellStyle name="Отдельная ячейка - константа [печать]" xfId="69"/>
    <cellStyle name="Отдельная ячейка [печать]" xfId="70"/>
    <cellStyle name="Отдельная ячейка-результат" xfId="71"/>
    <cellStyle name="Отдельная ячейка-результат [печать]" xfId="72"/>
    <cellStyle name="Followed Hyperlink" xfId="73"/>
    <cellStyle name="Плохой" xfId="74"/>
    <cellStyle name="Пояснение" xfId="75"/>
    <cellStyle name="Примечание" xfId="76"/>
    <cellStyle name="Percent" xfId="77"/>
    <cellStyle name="Свойства элементов измерения" xfId="78"/>
    <cellStyle name="Свойства элементов измерения [печать]" xfId="79"/>
    <cellStyle name="Связанная ячейка" xfId="80"/>
    <cellStyle name="Текст предупреждения" xfId="81"/>
    <cellStyle name="Comma" xfId="82"/>
    <cellStyle name="Comma [0]" xfId="83"/>
    <cellStyle name="Хороший" xfId="84"/>
    <cellStyle name="Элементы осей" xfId="85"/>
    <cellStyle name="Элементы осей [печать]"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A1:I328"/>
  <sheetViews>
    <sheetView view="pageBreakPreview" zoomScale="120" zoomScaleSheetLayoutView="120" zoomScalePageLayoutView="0" workbookViewId="0" topLeftCell="B295">
      <selection activeCell="B37" sqref="B37:B38"/>
    </sheetView>
  </sheetViews>
  <sheetFormatPr defaultColWidth="9.00390625" defaultRowHeight="12.75"/>
  <cols>
    <col min="1" max="1" width="4.25390625" style="0" customWidth="1"/>
    <col min="2" max="2" width="6.00390625" style="117" customWidth="1"/>
    <col min="3" max="3" width="61.25390625" style="117" customWidth="1"/>
    <col min="4" max="4" width="27.375" style="120" customWidth="1"/>
    <col min="5" max="5" width="15.625" style="121" customWidth="1"/>
    <col min="6" max="6" width="15.00390625" style="123" customWidth="1"/>
    <col min="7" max="7" width="11.625" style="124" customWidth="1"/>
    <col min="8" max="8" width="0.37109375" style="0" customWidth="1"/>
  </cols>
  <sheetData>
    <row r="1" spans="5:8" ht="24.75" customHeight="1">
      <c r="E1"/>
      <c r="F1" s="274" t="s">
        <v>353</v>
      </c>
      <c r="G1" s="275"/>
      <c r="H1" s="203"/>
    </row>
    <row r="2" spans="5:8" ht="61.5" customHeight="1">
      <c r="E2" s="276" t="s">
        <v>199</v>
      </c>
      <c r="F2" s="277"/>
      <c r="G2" s="277"/>
      <c r="H2" s="203"/>
    </row>
    <row r="3" spans="6:8" ht="12.75" customHeight="1">
      <c r="F3" s="278"/>
      <c r="G3" s="278"/>
      <c r="H3" s="203"/>
    </row>
    <row r="4" spans="7:8" ht="12.75">
      <c r="G4" s="123"/>
      <c r="H4" s="203"/>
    </row>
    <row r="5" spans="7:8" ht="15" customHeight="1">
      <c r="G5" s="123"/>
      <c r="H5" s="203"/>
    </row>
    <row r="6" spans="3:8" ht="30.75" customHeight="1">
      <c r="C6" s="279" t="s">
        <v>66</v>
      </c>
      <c r="D6" s="280"/>
      <c r="E6" s="280"/>
      <c r="F6" s="281"/>
      <c r="G6" s="281"/>
      <c r="H6" s="203"/>
    </row>
    <row r="7" spans="7:8" ht="12.75">
      <c r="G7" s="123"/>
      <c r="H7" s="203"/>
    </row>
    <row r="8" spans="2:7" ht="77.25" customHeight="1">
      <c r="B8" s="125"/>
      <c r="C8" s="22" t="s">
        <v>320</v>
      </c>
      <c r="D8" s="54" t="s">
        <v>321</v>
      </c>
      <c r="E8" s="235" t="s">
        <v>67</v>
      </c>
      <c r="F8" s="22" t="s">
        <v>68</v>
      </c>
      <c r="G8" s="22" t="s">
        <v>322</v>
      </c>
    </row>
    <row r="9" spans="2:7" ht="51.75" customHeight="1">
      <c r="B9" s="125"/>
      <c r="C9" s="7" t="s">
        <v>419</v>
      </c>
      <c r="D9" s="33" t="s">
        <v>156</v>
      </c>
      <c r="E9" s="146">
        <v>448952.6</v>
      </c>
      <c r="F9" s="146">
        <v>91388.6</v>
      </c>
      <c r="G9" s="187">
        <f>F9/E9*100</f>
        <v>20.355957399511666</v>
      </c>
    </row>
    <row r="10" spans="2:7" ht="49.5" customHeight="1">
      <c r="B10" s="125"/>
      <c r="C10" s="7" t="s">
        <v>323</v>
      </c>
      <c r="D10" s="33" t="s">
        <v>414</v>
      </c>
      <c r="E10" s="146">
        <v>1270594.6</v>
      </c>
      <c r="F10" s="146">
        <v>272259.6</v>
      </c>
      <c r="G10" s="187">
        <f>F10/E10*100</f>
        <v>21.427731551826206</v>
      </c>
    </row>
    <row r="11" spans="2:7" ht="30.75" customHeight="1">
      <c r="B11" s="125"/>
      <c r="C11" s="47" t="s">
        <v>29</v>
      </c>
      <c r="D11" s="52"/>
      <c r="E11" s="146">
        <f>SUM(E9:E10)</f>
        <v>1719547.2000000002</v>
      </c>
      <c r="F11" s="146">
        <f>SUM(F9:F10)</f>
        <v>363648.19999999995</v>
      </c>
      <c r="G11" s="187">
        <f>F11/E11*100</f>
        <v>21.14790451811965</v>
      </c>
    </row>
    <row r="12" spans="7:9" ht="12.75">
      <c r="G12" s="123"/>
      <c r="H12" s="203"/>
      <c r="I12" s="203"/>
    </row>
    <row r="13" spans="7:9" ht="12.75">
      <c r="G13" s="123"/>
      <c r="H13" s="203"/>
      <c r="I13" s="203"/>
    </row>
    <row r="14" spans="3:9" ht="13.5">
      <c r="C14" s="35"/>
      <c r="G14" s="123"/>
      <c r="H14" s="203"/>
      <c r="I14" s="203"/>
    </row>
    <row r="15" spans="7:9" ht="12.75">
      <c r="G15" s="123"/>
      <c r="H15" s="203"/>
      <c r="I15" s="203"/>
    </row>
    <row r="16" spans="3:9" ht="15" customHeight="1">
      <c r="C16" s="35" t="s">
        <v>200</v>
      </c>
      <c r="F16" s="123" t="s">
        <v>201</v>
      </c>
      <c r="G16" s="123"/>
      <c r="H16" s="203"/>
      <c r="I16" s="203"/>
    </row>
    <row r="17" spans="7:9" ht="12.75">
      <c r="G17" s="123"/>
      <c r="H17" s="203"/>
      <c r="I17" s="203"/>
    </row>
    <row r="18" spans="7:9" ht="12.75">
      <c r="G18" s="123"/>
      <c r="H18" s="203"/>
      <c r="I18" s="203"/>
    </row>
    <row r="19" spans="7:9" ht="15.75" customHeight="1">
      <c r="G19" s="123"/>
      <c r="H19" s="203"/>
      <c r="I19" s="203"/>
    </row>
    <row r="20" spans="7:9" ht="12.75">
      <c r="G20" s="123"/>
      <c r="H20" s="203"/>
      <c r="I20" s="203"/>
    </row>
    <row r="21" spans="7:9" ht="12.75">
      <c r="G21" s="123"/>
      <c r="H21" s="203"/>
      <c r="I21" s="203"/>
    </row>
    <row r="22" spans="7:9" ht="12.75">
      <c r="G22" s="123"/>
      <c r="H22" s="203"/>
      <c r="I22" s="203"/>
    </row>
    <row r="23" spans="7:9" ht="12.75">
      <c r="G23" s="123"/>
      <c r="H23" s="203"/>
      <c r="I23" s="203"/>
    </row>
    <row r="24" spans="7:9" ht="12.75">
      <c r="G24" s="123"/>
      <c r="H24" s="203"/>
      <c r="I24" s="203"/>
    </row>
    <row r="25" spans="7:9" ht="125.25" customHeight="1">
      <c r="G25" s="123"/>
      <c r="H25" s="203"/>
      <c r="I25" s="203"/>
    </row>
    <row r="26" spans="7:9" ht="12.75" customHeight="1">
      <c r="G26" s="123"/>
      <c r="H26" s="203"/>
      <c r="I26" s="203"/>
    </row>
    <row r="27" spans="7:9" ht="12.75">
      <c r="G27" s="123"/>
      <c r="H27" s="203"/>
      <c r="I27" s="203"/>
    </row>
    <row r="28" spans="7:9" ht="10.5" customHeight="1">
      <c r="G28" s="123"/>
      <c r="H28" s="203"/>
      <c r="I28" s="203"/>
    </row>
    <row r="29" spans="7:9" ht="13.5" customHeight="1">
      <c r="G29" s="123"/>
      <c r="H29" s="203"/>
      <c r="I29" s="203"/>
    </row>
    <row r="30" spans="7:9" ht="14.25" customHeight="1">
      <c r="G30" s="123"/>
      <c r="H30" s="203"/>
      <c r="I30" s="203"/>
    </row>
    <row r="31" spans="7:9" ht="12.75">
      <c r="G31" s="123"/>
      <c r="H31" s="203"/>
      <c r="I31" s="203"/>
    </row>
    <row r="32" spans="7:9" ht="44.25" customHeight="1">
      <c r="G32" s="123"/>
      <c r="H32" s="203"/>
      <c r="I32" s="203"/>
    </row>
    <row r="33" spans="7:9" ht="13.5" customHeight="1">
      <c r="G33" s="123"/>
      <c r="H33" s="203"/>
      <c r="I33" s="203"/>
    </row>
    <row r="34" spans="7:9" ht="189" customHeight="1">
      <c r="G34" s="123"/>
      <c r="H34" s="203"/>
      <c r="I34" s="203"/>
    </row>
    <row r="35" spans="7:9" ht="96.75" customHeight="1">
      <c r="G35" s="123"/>
      <c r="H35" s="203"/>
      <c r="I35" s="203"/>
    </row>
    <row r="36" spans="7:9" ht="25.5" customHeight="1">
      <c r="G36" s="123"/>
      <c r="H36" s="203"/>
      <c r="I36" s="203"/>
    </row>
    <row r="37" spans="3:8" ht="23.25" customHeight="1">
      <c r="C37" s="127"/>
      <c r="E37"/>
      <c r="F37" s="274" t="s">
        <v>135</v>
      </c>
      <c r="G37" s="275"/>
      <c r="H37" s="203"/>
    </row>
    <row r="38" spans="3:8" ht="58.5" customHeight="1">
      <c r="C38" s="282"/>
      <c r="D38" s="282"/>
      <c r="E38" s="276" t="s">
        <v>199</v>
      </c>
      <c r="F38" s="277"/>
      <c r="G38" s="277"/>
      <c r="H38" s="203"/>
    </row>
    <row r="39" spans="3:7" ht="15.75" customHeight="1" hidden="1">
      <c r="C39" s="127"/>
      <c r="D39" s="55"/>
      <c r="E39" s="128"/>
      <c r="F39" s="129"/>
      <c r="G39" s="130"/>
    </row>
    <row r="40" spans="3:7" ht="24.75" customHeight="1" hidden="1">
      <c r="C40" s="127"/>
      <c r="D40" s="55"/>
      <c r="E40" s="128"/>
      <c r="F40" s="129"/>
      <c r="G40" s="130"/>
    </row>
    <row r="41" spans="1:7" ht="34.5" customHeight="1">
      <c r="A41" s="283" t="s">
        <v>289</v>
      </c>
      <c r="B41" s="284"/>
      <c r="C41" s="284"/>
      <c r="D41" s="284"/>
      <c r="E41" s="284"/>
      <c r="F41" s="284"/>
      <c r="G41" s="284"/>
    </row>
    <row r="42" spans="3:8" ht="15" customHeight="1">
      <c r="C42" s="131"/>
      <c r="D42" s="132"/>
      <c r="E42" s="133"/>
      <c r="F42" s="134"/>
      <c r="G42" s="134"/>
      <c r="H42" s="203"/>
    </row>
    <row r="43" spans="3:7" ht="21.75" customHeight="1" hidden="1">
      <c r="C43" s="6"/>
      <c r="D43" s="56"/>
      <c r="E43" s="135"/>
      <c r="F43" s="6"/>
      <c r="G43" s="136"/>
    </row>
    <row r="44" spans="3:7" ht="4.5" customHeight="1" hidden="1">
      <c r="C44" s="127"/>
      <c r="D44" s="53"/>
      <c r="E44" s="133"/>
      <c r="F44" s="127"/>
      <c r="G44" s="137"/>
    </row>
    <row r="45" spans="2:7" ht="48" customHeight="1">
      <c r="B45" s="125"/>
      <c r="C45" s="287" t="s">
        <v>154</v>
      </c>
      <c r="D45" s="285" t="s">
        <v>155</v>
      </c>
      <c r="E45" s="126" t="s">
        <v>483</v>
      </c>
      <c r="F45" s="22" t="s">
        <v>288</v>
      </c>
      <c r="G45" s="138" t="s">
        <v>322</v>
      </c>
    </row>
    <row r="46" spans="2:7" ht="14.25" customHeight="1" hidden="1">
      <c r="B46" s="125"/>
      <c r="C46" s="288"/>
      <c r="D46" s="286"/>
      <c r="E46" s="139"/>
      <c r="F46" s="138"/>
      <c r="G46" s="138"/>
    </row>
    <row r="47" spans="2:7" ht="18" customHeight="1">
      <c r="B47" s="125"/>
      <c r="C47" s="66">
        <v>1</v>
      </c>
      <c r="D47" s="57">
        <v>2</v>
      </c>
      <c r="E47" s="140">
        <v>3</v>
      </c>
      <c r="F47" s="141">
        <v>5</v>
      </c>
      <c r="G47" s="141">
        <v>6</v>
      </c>
    </row>
    <row r="48" spans="2:7" ht="21.75" customHeight="1">
      <c r="B48" s="142"/>
      <c r="C48" s="67" t="s">
        <v>420</v>
      </c>
      <c r="D48" s="58"/>
      <c r="E48" s="143">
        <f>E49+E157</f>
        <v>1719547.2</v>
      </c>
      <c r="F48" s="143">
        <f>F49+F157</f>
        <v>363648.20000000007</v>
      </c>
      <c r="G48" s="143">
        <f aca="true" t="shared" si="0" ref="G48:G87">F48/E48*100</f>
        <v>21.14790451811966</v>
      </c>
    </row>
    <row r="49" spans="2:7" ht="22.5" customHeight="1">
      <c r="B49" s="144" t="s">
        <v>380</v>
      </c>
      <c r="C49" s="13" t="s">
        <v>419</v>
      </c>
      <c r="D49" s="12" t="s">
        <v>156</v>
      </c>
      <c r="E49" s="145">
        <f>E50+E98</f>
        <v>448952.60000000003</v>
      </c>
      <c r="F49" s="145">
        <f>F50+F98</f>
        <v>91388.6</v>
      </c>
      <c r="G49" s="145">
        <f t="shared" si="0"/>
        <v>20.355957399511663</v>
      </c>
    </row>
    <row r="50" spans="2:7" ht="21.75" customHeight="1">
      <c r="B50" s="144" t="s">
        <v>381</v>
      </c>
      <c r="C50" s="13" t="s">
        <v>157</v>
      </c>
      <c r="D50" s="12"/>
      <c r="E50" s="145">
        <f>E51+E57+E63+E67+E75+E80</f>
        <v>366615.7</v>
      </c>
      <c r="F50" s="145">
        <f>F51+F57+F63+F67+F75+F80</f>
        <v>65422.3</v>
      </c>
      <c r="G50" s="145">
        <f t="shared" si="0"/>
        <v>17.84492589924545</v>
      </c>
    </row>
    <row r="51" spans="2:7" ht="15.75" customHeight="1">
      <c r="B51" s="125" t="s">
        <v>382</v>
      </c>
      <c r="C51" s="14" t="s">
        <v>158</v>
      </c>
      <c r="D51" s="59" t="s">
        <v>159</v>
      </c>
      <c r="E51" s="146">
        <f>E52</f>
        <v>211260</v>
      </c>
      <c r="F51" s="146">
        <f>F52</f>
        <v>40375.9</v>
      </c>
      <c r="G51" s="146">
        <f t="shared" si="0"/>
        <v>19.111947363438418</v>
      </c>
    </row>
    <row r="52" spans="2:7" ht="13.5" customHeight="1">
      <c r="B52" s="125"/>
      <c r="C52" s="16" t="s">
        <v>160</v>
      </c>
      <c r="D52" s="60" t="s">
        <v>161</v>
      </c>
      <c r="E52" s="146">
        <f>E53+E54+E55+E56</f>
        <v>211260</v>
      </c>
      <c r="F52" s="146">
        <f>F53+F54+F55+F56</f>
        <v>40375.9</v>
      </c>
      <c r="G52" s="146">
        <f t="shared" si="0"/>
        <v>19.111947363438418</v>
      </c>
    </row>
    <row r="53" spans="2:7" ht="51.75" customHeight="1">
      <c r="B53" s="125"/>
      <c r="C53" s="38" t="s">
        <v>181</v>
      </c>
      <c r="D53" s="50" t="s">
        <v>182</v>
      </c>
      <c r="E53" s="119">
        <v>208210</v>
      </c>
      <c r="F53" s="119">
        <v>39847.7</v>
      </c>
      <c r="G53" s="119">
        <f t="shared" si="0"/>
        <v>19.138225829691173</v>
      </c>
    </row>
    <row r="54" spans="2:7" ht="48" customHeight="1">
      <c r="B54" s="125"/>
      <c r="C54" s="38" t="s">
        <v>329</v>
      </c>
      <c r="D54" s="50" t="s">
        <v>162</v>
      </c>
      <c r="E54" s="119">
        <v>650</v>
      </c>
      <c r="F54" s="119">
        <v>178</v>
      </c>
      <c r="G54" s="119">
        <f t="shared" si="0"/>
        <v>27.384615384615387</v>
      </c>
    </row>
    <row r="55" spans="2:7" ht="22.5" customHeight="1">
      <c r="B55" s="125"/>
      <c r="C55" s="38" t="s">
        <v>115</v>
      </c>
      <c r="D55" s="50" t="s">
        <v>163</v>
      </c>
      <c r="E55" s="119">
        <v>1300</v>
      </c>
      <c r="F55" s="119">
        <v>186.4</v>
      </c>
      <c r="G55" s="119">
        <f t="shared" si="0"/>
        <v>14.338461538461539</v>
      </c>
    </row>
    <row r="56" spans="2:7" ht="48.75" customHeight="1">
      <c r="B56" s="125"/>
      <c r="C56" s="38" t="s">
        <v>328</v>
      </c>
      <c r="D56" s="50" t="s">
        <v>164</v>
      </c>
      <c r="E56" s="119">
        <v>1100</v>
      </c>
      <c r="F56" s="119">
        <v>163.8</v>
      </c>
      <c r="G56" s="119">
        <f t="shared" si="0"/>
        <v>14.89090909090909</v>
      </c>
    </row>
    <row r="57" spans="2:7" ht="26.25" customHeight="1">
      <c r="B57" s="125" t="s">
        <v>383</v>
      </c>
      <c r="C57" s="70" t="s">
        <v>116</v>
      </c>
      <c r="D57" s="61" t="s">
        <v>121</v>
      </c>
      <c r="E57" s="147">
        <f>E58</f>
        <v>8994.7</v>
      </c>
      <c r="F57" s="147">
        <f>F58</f>
        <v>1803.7</v>
      </c>
      <c r="G57" s="148">
        <f t="shared" si="0"/>
        <v>20.05292005292005</v>
      </c>
    </row>
    <row r="58" spans="2:7" ht="22.5" customHeight="1">
      <c r="B58" s="125"/>
      <c r="C58" s="70" t="s">
        <v>165</v>
      </c>
      <c r="D58" s="61" t="s">
        <v>166</v>
      </c>
      <c r="E58" s="147">
        <f>SUM(E59:E62)</f>
        <v>8994.7</v>
      </c>
      <c r="F58" s="147">
        <f>SUM(F59:F62)</f>
        <v>1803.7</v>
      </c>
      <c r="G58" s="148">
        <f t="shared" si="0"/>
        <v>20.05292005292005</v>
      </c>
    </row>
    <row r="59" spans="2:7" ht="24.75" customHeight="1">
      <c r="B59" s="125"/>
      <c r="C59" s="44" t="s">
        <v>117</v>
      </c>
      <c r="D59" s="51" t="s">
        <v>122</v>
      </c>
      <c r="E59" s="149">
        <v>3999.7</v>
      </c>
      <c r="F59" s="149">
        <v>670.8</v>
      </c>
      <c r="G59" s="150">
        <f t="shared" si="0"/>
        <v>16.771257844338326</v>
      </c>
    </row>
    <row r="60" spans="2:7" ht="38.25" customHeight="1">
      <c r="B60" s="125"/>
      <c r="C60" s="44" t="s">
        <v>118</v>
      </c>
      <c r="D60" s="51" t="s">
        <v>123</v>
      </c>
      <c r="E60" s="149">
        <v>46</v>
      </c>
      <c r="F60" s="149">
        <v>6.7</v>
      </c>
      <c r="G60" s="150">
        <f t="shared" si="0"/>
        <v>14.565217391304348</v>
      </c>
    </row>
    <row r="61" spans="2:7" ht="35.25" customHeight="1">
      <c r="B61" s="125"/>
      <c r="C61" s="44" t="s">
        <v>119</v>
      </c>
      <c r="D61" s="51" t="s">
        <v>124</v>
      </c>
      <c r="E61" s="149">
        <v>5394</v>
      </c>
      <c r="F61" s="149">
        <v>1249.2</v>
      </c>
      <c r="G61" s="150">
        <f t="shared" si="0"/>
        <v>23.159065628476085</v>
      </c>
    </row>
    <row r="62" spans="2:7" ht="31.5" customHeight="1">
      <c r="B62" s="125"/>
      <c r="C62" s="44" t="s">
        <v>120</v>
      </c>
      <c r="D62" s="51" t="s">
        <v>125</v>
      </c>
      <c r="E62" s="149">
        <v>-445</v>
      </c>
      <c r="F62" s="149">
        <v>-123</v>
      </c>
      <c r="G62" s="150">
        <f t="shared" si="0"/>
        <v>27.640449438202246</v>
      </c>
    </row>
    <row r="63" spans="2:7" ht="14.25" customHeight="1">
      <c r="B63" s="125" t="s">
        <v>384</v>
      </c>
      <c r="C63" s="14" t="s">
        <v>167</v>
      </c>
      <c r="D63" s="62" t="s">
        <v>168</v>
      </c>
      <c r="E63" s="146">
        <f>E64+E65+E66</f>
        <v>59713</v>
      </c>
      <c r="F63" s="146">
        <f>F64+F65+F66</f>
        <v>13230.4</v>
      </c>
      <c r="G63" s="146">
        <f t="shared" si="0"/>
        <v>22.156649305846297</v>
      </c>
    </row>
    <row r="64" spans="2:7" ht="15.75" customHeight="1">
      <c r="B64" s="125"/>
      <c r="C64" s="15" t="s">
        <v>169</v>
      </c>
      <c r="D64" s="50" t="s">
        <v>170</v>
      </c>
      <c r="E64" s="149">
        <v>58300</v>
      </c>
      <c r="F64" s="150">
        <v>12771.4</v>
      </c>
      <c r="G64" s="119">
        <f t="shared" si="0"/>
        <v>21.906346483704976</v>
      </c>
    </row>
    <row r="65" spans="2:7" ht="12.75" customHeight="1">
      <c r="B65" s="125"/>
      <c r="C65" s="15" t="s">
        <v>171</v>
      </c>
      <c r="D65" s="50" t="s">
        <v>172</v>
      </c>
      <c r="E65" s="149">
        <v>318</v>
      </c>
      <c r="F65" s="149">
        <v>12.3</v>
      </c>
      <c r="G65" s="119">
        <f t="shared" si="0"/>
        <v>3.8679245283018875</v>
      </c>
    </row>
    <row r="66" spans="2:7" ht="18.75" customHeight="1">
      <c r="B66" s="125"/>
      <c r="C66" s="15" t="s">
        <v>108</v>
      </c>
      <c r="D66" s="50" t="s">
        <v>109</v>
      </c>
      <c r="E66" s="149">
        <v>1095</v>
      </c>
      <c r="F66" s="119">
        <v>446.7</v>
      </c>
      <c r="G66" s="119">
        <f t="shared" si="0"/>
        <v>40.794520547945204</v>
      </c>
    </row>
    <row r="67" spans="2:7" ht="13.5" customHeight="1">
      <c r="B67" s="125" t="s">
        <v>385</v>
      </c>
      <c r="C67" s="14" t="s">
        <v>173</v>
      </c>
      <c r="D67" s="62" t="s">
        <v>174</v>
      </c>
      <c r="E67" s="146">
        <f>E68+E70</f>
        <v>76888</v>
      </c>
      <c r="F67" s="146">
        <f>F68+F70</f>
        <v>8400</v>
      </c>
      <c r="G67" s="146">
        <f t="shared" si="0"/>
        <v>10.924981791697014</v>
      </c>
    </row>
    <row r="68" spans="2:7" s="2" customFormat="1" ht="14.25" customHeight="1">
      <c r="B68" s="151"/>
      <c r="C68" s="3" t="s">
        <v>175</v>
      </c>
      <c r="D68" s="50" t="s">
        <v>176</v>
      </c>
      <c r="E68" s="119">
        <f>E69</f>
        <v>28400</v>
      </c>
      <c r="F68" s="119">
        <f>F69</f>
        <v>1164.6</v>
      </c>
      <c r="G68" s="119">
        <f t="shared" si="0"/>
        <v>4.100704225352112</v>
      </c>
    </row>
    <row r="69" spans="2:7" ht="25.5" customHeight="1">
      <c r="B69" s="125"/>
      <c r="C69" s="3" t="s">
        <v>177</v>
      </c>
      <c r="D69" s="50" t="s">
        <v>178</v>
      </c>
      <c r="E69" s="149">
        <v>28400</v>
      </c>
      <c r="F69" s="149">
        <v>1164.6</v>
      </c>
      <c r="G69" s="119">
        <f t="shared" si="0"/>
        <v>4.100704225352112</v>
      </c>
    </row>
    <row r="70" spans="2:7" ht="12" customHeight="1">
      <c r="B70" s="125"/>
      <c r="C70" s="3" t="s">
        <v>179</v>
      </c>
      <c r="D70" s="50" t="s">
        <v>180</v>
      </c>
      <c r="E70" s="119">
        <f>E72+E73</f>
        <v>48488</v>
      </c>
      <c r="F70" s="119">
        <f>F72+F73</f>
        <v>7235.4</v>
      </c>
      <c r="G70" s="119">
        <f t="shared" si="0"/>
        <v>14.92204256723313</v>
      </c>
    </row>
    <row r="71" spans="2:7" ht="14.25" customHeight="1">
      <c r="B71" s="125"/>
      <c r="C71" s="3" t="s">
        <v>34</v>
      </c>
      <c r="D71" s="50" t="s">
        <v>33</v>
      </c>
      <c r="E71" s="119">
        <f>E72</f>
        <v>21585</v>
      </c>
      <c r="F71" s="119">
        <f>F72</f>
        <v>5518</v>
      </c>
      <c r="G71" s="119">
        <f t="shared" si="0"/>
        <v>25.564049108176974</v>
      </c>
    </row>
    <row r="72" spans="2:7" ht="28.5" customHeight="1">
      <c r="B72" s="125"/>
      <c r="C72" s="43" t="s">
        <v>36</v>
      </c>
      <c r="D72" s="50" t="s">
        <v>35</v>
      </c>
      <c r="E72" s="149">
        <v>21585</v>
      </c>
      <c r="F72" s="149">
        <v>5518</v>
      </c>
      <c r="G72" s="119">
        <f t="shared" si="0"/>
        <v>25.564049108176974</v>
      </c>
    </row>
    <row r="73" spans="2:7" ht="16.5" customHeight="1">
      <c r="B73" s="125"/>
      <c r="C73" s="43" t="s">
        <v>38</v>
      </c>
      <c r="D73" s="50" t="s">
        <v>37</v>
      </c>
      <c r="E73" s="149">
        <f>E74</f>
        <v>26903</v>
      </c>
      <c r="F73" s="149">
        <f>F74</f>
        <v>1717.4</v>
      </c>
      <c r="G73" s="119">
        <f t="shared" si="0"/>
        <v>6.383674683120842</v>
      </c>
    </row>
    <row r="74" spans="2:7" ht="23.25" customHeight="1">
      <c r="B74" s="125"/>
      <c r="C74" s="43" t="s">
        <v>40</v>
      </c>
      <c r="D74" s="50" t="s">
        <v>39</v>
      </c>
      <c r="E74" s="149">
        <v>26903</v>
      </c>
      <c r="F74" s="149">
        <v>1717.4</v>
      </c>
      <c r="G74" s="119">
        <f t="shared" si="0"/>
        <v>6.383674683120842</v>
      </c>
    </row>
    <row r="75" spans="2:7" ht="13.5" customHeight="1">
      <c r="B75" s="125" t="s">
        <v>386</v>
      </c>
      <c r="C75" s="14" t="s">
        <v>5</v>
      </c>
      <c r="D75" s="62" t="s">
        <v>6</v>
      </c>
      <c r="E75" s="146">
        <f>E76+E78</f>
        <v>9760</v>
      </c>
      <c r="F75" s="146">
        <f>F76+F78</f>
        <v>1612.3</v>
      </c>
      <c r="G75" s="146">
        <f t="shared" si="0"/>
        <v>16.51946721311475</v>
      </c>
    </row>
    <row r="76" spans="2:7" ht="23.25" customHeight="1">
      <c r="B76" s="125"/>
      <c r="C76" s="3" t="s">
        <v>7</v>
      </c>
      <c r="D76" s="50" t="s">
        <v>8</v>
      </c>
      <c r="E76" s="119">
        <f>E77</f>
        <v>9700</v>
      </c>
      <c r="F76" s="119">
        <f>F77</f>
        <v>1572.3</v>
      </c>
      <c r="G76" s="119">
        <f t="shared" si="0"/>
        <v>16.20927835051546</v>
      </c>
    </row>
    <row r="77" spans="2:7" ht="38.25" customHeight="1">
      <c r="B77" s="125"/>
      <c r="C77" s="3" t="s">
        <v>9</v>
      </c>
      <c r="D77" s="50" t="s">
        <v>10</v>
      </c>
      <c r="E77" s="149">
        <v>9700</v>
      </c>
      <c r="F77" s="149">
        <v>1572.3</v>
      </c>
      <c r="G77" s="119">
        <f t="shared" si="0"/>
        <v>16.20927835051546</v>
      </c>
    </row>
    <row r="78" spans="2:7" ht="27" customHeight="1">
      <c r="B78" s="125"/>
      <c r="C78" s="18" t="s">
        <v>11</v>
      </c>
      <c r="D78" s="50" t="s">
        <v>192</v>
      </c>
      <c r="E78" s="119">
        <f>E79</f>
        <v>60</v>
      </c>
      <c r="F78" s="119">
        <f>F79</f>
        <v>40</v>
      </c>
      <c r="G78" s="119">
        <f t="shared" si="0"/>
        <v>66.66666666666666</v>
      </c>
    </row>
    <row r="79" spans="2:7" ht="23.25" customHeight="1">
      <c r="B79" s="125"/>
      <c r="C79" s="17" t="s">
        <v>290</v>
      </c>
      <c r="D79" s="50" t="s">
        <v>291</v>
      </c>
      <c r="E79" s="149">
        <v>60</v>
      </c>
      <c r="F79" s="152">
        <v>40</v>
      </c>
      <c r="G79" s="119">
        <f t="shared" si="0"/>
        <v>66.66666666666666</v>
      </c>
    </row>
    <row r="80" spans="2:7" ht="22.5" customHeight="1">
      <c r="B80" s="125" t="s">
        <v>387</v>
      </c>
      <c r="C80" s="14" t="s">
        <v>292</v>
      </c>
      <c r="D80" s="62" t="s">
        <v>293</v>
      </c>
      <c r="E80" s="119">
        <f>E81+E82+E85+E89+E93+E97</f>
        <v>0</v>
      </c>
      <c r="F80" s="119">
        <f>F81+F82+F85+F89+F93+F97</f>
        <v>0</v>
      </c>
      <c r="G80" s="119">
        <v>0</v>
      </c>
    </row>
    <row r="81" spans="2:7" ht="26.25" customHeight="1" hidden="1">
      <c r="B81" s="125"/>
      <c r="C81" s="3" t="s">
        <v>294</v>
      </c>
      <c r="D81" s="50" t="s">
        <v>295</v>
      </c>
      <c r="E81" s="119"/>
      <c r="F81" s="119"/>
      <c r="G81" s="119">
        <v>0</v>
      </c>
    </row>
    <row r="82" spans="2:7" ht="0.75" customHeight="1" hidden="1">
      <c r="B82" s="125"/>
      <c r="C82" s="3" t="s">
        <v>296</v>
      </c>
      <c r="D82" s="50" t="s">
        <v>297</v>
      </c>
      <c r="E82" s="119">
        <f>E83</f>
        <v>0</v>
      </c>
      <c r="F82" s="119">
        <f>F83</f>
        <v>0</v>
      </c>
      <c r="G82" s="119">
        <v>0</v>
      </c>
    </row>
    <row r="83" spans="2:7" ht="15.75" customHeight="1" hidden="1">
      <c r="B83" s="125"/>
      <c r="C83" s="3" t="s">
        <v>298</v>
      </c>
      <c r="D83" s="50" t="s">
        <v>299</v>
      </c>
      <c r="E83" s="119">
        <f>E84</f>
        <v>0</v>
      </c>
      <c r="F83" s="119">
        <f>F84</f>
        <v>0</v>
      </c>
      <c r="G83" s="119" t="e">
        <f t="shared" si="0"/>
        <v>#DIV/0!</v>
      </c>
    </row>
    <row r="84" spans="2:7" ht="15" customHeight="1" hidden="1">
      <c r="B84" s="125"/>
      <c r="C84" s="3" t="s">
        <v>300</v>
      </c>
      <c r="D84" s="50" t="s">
        <v>301</v>
      </c>
      <c r="E84" s="119"/>
      <c r="F84" s="119">
        <v>0</v>
      </c>
      <c r="G84" s="119" t="e">
        <f t="shared" si="0"/>
        <v>#DIV/0!</v>
      </c>
    </row>
    <row r="85" spans="2:7" ht="12" customHeight="1" hidden="1">
      <c r="B85" s="125"/>
      <c r="C85" s="4" t="s">
        <v>373</v>
      </c>
      <c r="D85" s="50" t="s">
        <v>356</v>
      </c>
      <c r="E85" s="119">
        <f>E86+E87+E88</f>
        <v>0</v>
      </c>
      <c r="F85" s="119">
        <f>F86+F87+F88</f>
        <v>0</v>
      </c>
      <c r="G85" s="119">
        <v>0</v>
      </c>
    </row>
    <row r="86" spans="2:7" ht="13.5" customHeight="1" hidden="1">
      <c r="B86" s="125"/>
      <c r="C86" s="3" t="s">
        <v>302</v>
      </c>
      <c r="D86" s="50" t="s">
        <v>303</v>
      </c>
      <c r="E86" s="119"/>
      <c r="F86" s="119"/>
      <c r="G86" s="119">
        <v>0</v>
      </c>
    </row>
    <row r="87" spans="2:7" ht="16.5" customHeight="1" hidden="1">
      <c r="B87" s="125"/>
      <c r="C87" s="3" t="s">
        <v>304</v>
      </c>
      <c r="D87" s="50" t="s">
        <v>354</v>
      </c>
      <c r="E87" s="119"/>
      <c r="F87" s="119"/>
      <c r="G87" s="119" t="e">
        <f t="shared" si="0"/>
        <v>#DIV/0!</v>
      </c>
    </row>
    <row r="88" spans="2:7" ht="23.25" customHeight="1" hidden="1">
      <c r="B88" s="125"/>
      <c r="C88" s="4" t="s">
        <v>127</v>
      </c>
      <c r="D88" s="50" t="s">
        <v>355</v>
      </c>
      <c r="E88" s="119"/>
      <c r="F88" s="119"/>
      <c r="G88" s="119">
        <v>0</v>
      </c>
    </row>
    <row r="89" spans="2:7" ht="23.25" customHeight="1" hidden="1">
      <c r="B89" s="125"/>
      <c r="C89" s="3" t="s">
        <v>305</v>
      </c>
      <c r="D89" s="50" t="s">
        <v>306</v>
      </c>
      <c r="E89" s="119">
        <f>E90+E91</f>
        <v>0</v>
      </c>
      <c r="F89" s="119">
        <f>F90+F91</f>
        <v>0</v>
      </c>
      <c r="G89" s="153"/>
    </row>
    <row r="90" spans="2:7" ht="24" customHeight="1" hidden="1">
      <c r="B90" s="125"/>
      <c r="C90" s="3" t="s">
        <v>307</v>
      </c>
      <c r="D90" s="50" t="s">
        <v>308</v>
      </c>
      <c r="E90" s="119">
        <v>0</v>
      </c>
      <c r="F90" s="119">
        <v>0</v>
      </c>
      <c r="G90" s="153"/>
    </row>
    <row r="91" spans="2:7" ht="24.75" customHeight="1" hidden="1">
      <c r="B91" s="125"/>
      <c r="C91" s="3" t="s">
        <v>309</v>
      </c>
      <c r="D91" s="50" t="s">
        <v>310</v>
      </c>
      <c r="E91" s="119"/>
      <c r="F91" s="119"/>
      <c r="G91" s="153"/>
    </row>
    <row r="92" spans="2:7" ht="26.25" customHeight="1" hidden="1">
      <c r="B92" s="125"/>
      <c r="C92" s="3" t="s">
        <v>311</v>
      </c>
      <c r="D92" s="50" t="s">
        <v>312</v>
      </c>
      <c r="E92" s="119"/>
      <c r="F92" s="119"/>
      <c r="G92" s="153"/>
    </row>
    <row r="93" spans="2:7" ht="28.5" customHeight="1" hidden="1">
      <c r="B93" s="125"/>
      <c r="C93" s="3" t="s">
        <v>1</v>
      </c>
      <c r="D93" s="50" t="s">
        <v>2</v>
      </c>
      <c r="E93" s="119">
        <f>E94+E95+E96</f>
        <v>0</v>
      </c>
      <c r="F93" s="119">
        <f>F94+F95+F96</f>
        <v>0</v>
      </c>
      <c r="G93" s="153"/>
    </row>
    <row r="94" spans="2:7" ht="24.75" customHeight="1" hidden="1">
      <c r="B94" s="125"/>
      <c r="C94" s="3" t="s">
        <v>3</v>
      </c>
      <c r="D94" s="50" t="s">
        <v>4</v>
      </c>
      <c r="E94" s="119"/>
      <c r="F94" s="119"/>
      <c r="G94" s="153"/>
    </row>
    <row r="95" spans="2:7" ht="24" customHeight="1" hidden="1">
      <c r="B95" s="125"/>
      <c r="C95" s="3" t="s">
        <v>492</v>
      </c>
      <c r="D95" s="50" t="s">
        <v>493</v>
      </c>
      <c r="E95" s="119"/>
      <c r="F95" s="119"/>
      <c r="G95" s="153"/>
    </row>
    <row r="96" spans="2:7" ht="21" customHeight="1" hidden="1">
      <c r="B96" s="125"/>
      <c r="C96" s="3" t="s">
        <v>494</v>
      </c>
      <c r="D96" s="50" t="s">
        <v>495</v>
      </c>
      <c r="E96" s="119"/>
      <c r="F96" s="119"/>
      <c r="G96" s="153"/>
    </row>
    <row r="97" spans="2:7" ht="30.75" customHeight="1" hidden="1">
      <c r="B97" s="125"/>
      <c r="C97" s="3" t="s">
        <v>110</v>
      </c>
      <c r="D97" s="50" t="s">
        <v>111</v>
      </c>
      <c r="E97" s="119"/>
      <c r="F97" s="119"/>
      <c r="G97" s="154">
        <v>0</v>
      </c>
    </row>
    <row r="98" spans="2:7" ht="25.5" customHeight="1">
      <c r="B98" s="125" t="s">
        <v>388</v>
      </c>
      <c r="C98" s="19" t="s">
        <v>496</v>
      </c>
      <c r="D98" s="63"/>
      <c r="E98" s="155">
        <f>E99+E115+E117+E120+E132+E153</f>
        <v>82336.90000000001</v>
      </c>
      <c r="F98" s="155">
        <f>F99+F115+F117+F120+F132+F153</f>
        <v>25966.300000000003</v>
      </c>
      <c r="G98" s="156">
        <f aca="true" t="shared" si="1" ref="G98:G120">F98/E98*100</f>
        <v>31.536650031759756</v>
      </c>
    </row>
    <row r="99" spans="2:7" ht="37.5" customHeight="1">
      <c r="B99" s="125" t="s">
        <v>389</v>
      </c>
      <c r="C99" s="14" t="s">
        <v>497</v>
      </c>
      <c r="D99" s="62" t="s">
        <v>498</v>
      </c>
      <c r="E99" s="146">
        <f>E100+E109+E112</f>
        <v>30100</v>
      </c>
      <c r="F99" s="146">
        <f>F100+F109+F112</f>
        <v>9854.000000000002</v>
      </c>
      <c r="G99" s="146">
        <f t="shared" si="1"/>
        <v>32.73754152823921</v>
      </c>
    </row>
    <row r="100" spans="2:7" ht="46.5" customHeight="1">
      <c r="B100" s="125"/>
      <c r="C100" s="3" t="s">
        <v>350</v>
      </c>
      <c r="D100" s="50" t="s">
        <v>499</v>
      </c>
      <c r="E100" s="119">
        <f>E101+E105+E107</f>
        <v>29600</v>
      </c>
      <c r="F100" s="119">
        <f>F101+F105+F107</f>
        <v>9662.800000000001</v>
      </c>
      <c r="G100" s="119">
        <f t="shared" si="1"/>
        <v>32.6445945945946</v>
      </c>
    </row>
    <row r="101" spans="2:7" ht="51" customHeight="1">
      <c r="B101" s="125"/>
      <c r="C101" s="3" t="s">
        <v>500</v>
      </c>
      <c r="D101" s="50" t="s">
        <v>501</v>
      </c>
      <c r="E101" s="119">
        <f>E102</f>
        <v>28000</v>
      </c>
      <c r="F101" s="119">
        <f>F102</f>
        <v>8624.5</v>
      </c>
      <c r="G101" s="119">
        <f t="shared" si="1"/>
        <v>30.801785714285714</v>
      </c>
    </row>
    <row r="102" spans="2:7" ht="51" customHeight="1">
      <c r="B102" s="125"/>
      <c r="C102" s="4" t="s">
        <v>437</v>
      </c>
      <c r="D102" s="50" t="s">
        <v>374</v>
      </c>
      <c r="E102" s="157">
        <v>28000</v>
      </c>
      <c r="F102" s="157">
        <v>8624.5</v>
      </c>
      <c r="G102" s="119">
        <f t="shared" si="1"/>
        <v>30.801785714285714</v>
      </c>
    </row>
    <row r="103" spans="2:7" ht="1.5" customHeight="1" hidden="1">
      <c r="B103" s="125"/>
      <c r="C103" s="3" t="s">
        <v>502</v>
      </c>
      <c r="D103" s="50" t="s">
        <v>503</v>
      </c>
      <c r="E103" s="119"/>
      <c r="F103" s="119"/>
      <c r="G103" s="119" t="e">
        <f t="shared" si="1"/>
        <v>#DIV/0!</v>
      </c>
    </row>
    <row r="104" spans="2:7" ht="34.5" customHeight="1" hidden="1">
      <c r="B104" s="125"/>
      <c r="C104" s="3" t="s">
        <v>504</v>
      </c>
      <c r="D104" s="50" t="s">
        <v>505</v>
      </c>
      <c r="E104" s="119"/>
      <c r="F104" s="119"/>
      <c r="G104" s="119" t="e">
        <f t="shared" si="1"/>
        <v>#DIV/0!</v>
      </c>
    </row>
    <row r="105" spans="2:7" ht="48" customHeight="1">
      <c r="B105" s="125"/>
      <c r="C105" s="3" t="s">
        <v>351</v>
      </c>
      <c r="D105" s="50" t="s">
        <v>506</v>
      </c>
      <c r="E105" s="119">
        <f>E106</f>
        <v>100</v>
      </c>
      <c r="F105" s="119">
        <f>F106</f>
        <v>39.6</v>
      </c>
      <c r="G105" s="119">
        <f t="shared" si="1"/>
        <v>39.6</v>
      </c>
    </row>
    <row r="106" spans="2:7" ht="48.75" customHeight="1">
      <c r="B106" s="125"/>
      <c r="C106" s="4" t="s">
        <v>375</v>
      </c>
      <c r="D106" s="50" t="s">
        <v>507</v>
      </c>
      <c r="E106" s="157">
        <v>100</v>
      </c>
      <c r="F106" s="157">
        <v>39.6</v>
      </c>
      <c r="G106" s="119">
        <f t="shared" si="1"/>
        <v>39.6</v>
      </c>
    </row>
    <row r="107" spans="2:7" ht="27" customHeight="1">
      <c r="B107" s="125"/>
      <c r="C107" s="3" t="s">
        <v>538</v>
      </c>
      <c r="D107" s="50" t="s">
        <v>347</v>
      </c>
      <c r="E107" s="119">
        <f>E108</f>
        <v>1500</v>
      </c>
      <c r="F107" s="119">
        <f>F108</f>
        <v>998.7</v>
      </c>
      <c r="G107" s="119">
        <f t="shared" si="1"/>
        <v>66.58000000000001</v>
      </c>
    </row>
    <row r="108" spans="2:7" ht="22.5" customHeight="1">
      <c r="B108" s="125"/>
      <c r="C108" s="4" t="s">
        <v>537</v>
      </c>
      <c r="D108" s="50" t="s">
        <v>346</v>
      </c>
      <c r="E108" s="157">
        <v>1500</v>
      </c>
      <c r="F108" s="157">
        <v>998.7</v>
      </c>
      <c r="G108" s="119">
        <f t="shared" si="1"/>
        <v>66.58000000000001</v>
      </c>
    </row>
    <row r="109" spans="2:7" ht="15" customHeight="1">
      <c r="B109" s="125"/>
      <c r="C109" s="3" t="s">
        <v>508</v>
      </c>
      <c r="D109" s="50" t="s">
        <v>509</v>
      </c>
      <c r="E109" s="119">
        <f>E110</f>
        <v>500</v>
      </c>
      <c r="F109" s="119">
        <f>F110</f>
        <v>191.2</v>
      </c>
      <c r="G109" s="119">
        <f t="shared" si="1"/>
        <v>38.239999999999995</v>
      </c>
    </row>
    <row r="110" spans="2:7" ht="25.5" customHeight="1">
      <c r="B110" s="125"/>
      <c r="C110" s="3" t="s">
        <v>510</v>
      </c>
      <c r="D110" s="50" t="s">
        <v>511</v>
      </c>
      <c r="E110" s="119">
        <f>E111</f>
        <v>500</v>
      </c>
      <c r="F110" s="119">
        <f>F111</f>
        <v>191.2</v>
      </c>
      <c r="G110" s="119">
        <f t="shared" si="1"/>
        <v>38.239999999999995</v>
      </c>
    </row>
    <row r="111" spans="2:7" ht="36.75" customHeight="1">
      <c r="B111" s="125"/>
      <c r="C111" s="3" t="s">
        <v>512</v>
      </c>
      <c r="D111" s="50" t="s">
        <v>513</v>
      </c>
      <c r="E111" s="157">
        <v>500</v>
      </c>
      <c r="F111" s="157">
        <v>191.2</v>
      </c>
      <c r="G111" s="119">
        <f t="shared" si="1"/>
        <v>38.239999999999995</v>
      </c>
    </row>
    <row r="112" spans="2:7" ht="45.75" customHeight="1">
      <c r="B112" s="125"/>
      <c r="C112" s="3" t="s">
        <v>432</v>
      </c>
      <c r="D112" s="50" t="s">
        <v>433</v>
      </c>
      <c r="E112" s="119">
        <f>E113</f>
        <v>0</v>
      </c>
      <c r="F112" s="119">
        <f>F113</f>
        <v>0</v>
      </c>
      <c r="G112" s="119">
        <v>0</v>
      </c>
    </row>
    <row r="113" spans="2:7" ht="48" customHeight="1">
      <c r="B113" s="125"/>
      <c r="C113" s="3" t="s">
        <v>434</v>
      </c>
      <c r="D113" s="50" t="s">
        <v>435</v>
      </c>
      <c r="E113" s="119">
        <f>E114</f>
        <v>0</v>
      </c>
      <c r="F113" s="119">
        <f>F114</f>
        <v>0</v>
      </c>
      <c r="G113" s="119">
        <v>0</v>
      </c>
    </row>
    <row r="114" spans="2:7" ht="49.5" customHeight="1">
      <c r="B114" s="125"/>
      <c r="C114" s="4" t="s">
        <v>376</v>
      </c>
      <c r="D114" s="50" t="s">
        <v>188</v>
      </c>
      <c r="E114" s="157">
        <v>0</v>
      </c>
      <c r="F114" s="157">
        <v>0</v>
      </c>
      <c r="G114" s="119">
        <v>0</v>
      </c>
    </row>
    <row r="115" spans="2:7" ht="14.25" customHeight="1">
      <c r="B115" s="125" t="s">
        <v>390</v>
      </c>
      <c r="C115" s="14" t="s">
        <v>189</v>
      </c>
      <c r="D115" s="62" t="s">
        <v>190</v>
      </c>
      <c r="E115" s="146">
        <f>E116</f>
        <v>1213.3</v>
      </c>
      <c r="F115" s="146">
        <f>F116</f>
        <v>532.1</v>
      </c>
      <c r="G115" s="146">
        <f t="shared" si="1"/>
        <v>43.85560042858321</v>
      </c>
    </row>
    <row r="116" spans="2:7" ht="16.5" customHeight="1">
      <c r="B116" s="125"/>
      <c r="C116" s="3" t="s">
        <v>191</v>
      </c>
      <c r="D116" s="50" t="s">
        <v>28</v>
      </c>
      <c r="E116" s="149">
        <v>1213.3</v>
      </c>
      <c r="F116" s="149">
        <v>532.1</v>
      </c>
      <c r="G116" s="119">
        <f t="shared" si="1"/>
        <v>43.85560042858321</v>
      </c>
    </row>
    <row r="117" spans="2:7" ht="22.5" customHeight="1">
      <c r="B117" s="125" t="s">
        <v>391</v>
      </c>
      <c r="C117" s="14" t="s">
        <v>30</v>
      </c>
      <c r="D117" s="62" t="s">
        <v>31</v>
      </c>
      <c r="E117" s="146">
        <f>E118+E119</f>
        <v>763.5</v>
      </c>
      <c r="F117" s="146">
        <f>F118+F119</f>
        <v>421.6</v>
      </c>
      <c r="G117" s="146">
        <f t="shared" si="1"/>
        <v>55.21938441388343</v>
      </c>
    </row>
    <row r="118" spans="2:7" ht="26.25" customHeight="1">
      <c r="B118" s="125"/>
      <c r="C118" s="38" t="s">
        <v>14</v>
      </c>
      <c r="D118" s="50" t="s">
        <v>15</v>
      </c>
      <c r="E118" s="157">
        <v>461.8</v>
      </c>
      <c r="F118" s="157">
        <v>119.9</v>
      </c>
      <c r="G118" s="119">
        <f t="shared" si="1"/>
        <v>25.963620614984844</v>
      </c>
    </row>
    <row r="119" spans="2:7" ht="27" customHeight="1">
      <c r="B119" s="125"/>
      <c r="C119" s="39" t="s">
        <v>17</v>
      </c>
      <c r="D119" s="50" t="s">
        <v>16</v>
      </c>
      <c r="E119" s="157">
        <v>301.7</v>
      </c>
      <c r="F119" s="157">
        <v>301.7</v>
      </c>
      <c r="G119" s="119">
        <f t="shared" si="1"/>
        <v>100</v>
      </c>
    </row>
    <row r="120" spans="2:7" ht="27" customHeight="1">
      <c r="B120" s="125" t="s">
        <v>392</v>
      </c>
      <c r="C120" s="14" t="s">
        <v>32</v>
      </c>
      <c r="D120" s="62" t="s">
        <v>42</v>
      </c>
      <c r="E120" s="146">
        <f>E121+E123+E126+E131</f>
        <v>43798.5</v>
      </c>
      <c r="F120" s="146">
        <f>F121+F123+F126+F131</f>
        <v>13153.800000000001</v>
      </c>
      <c r="G120" s="146">
        <f t="shared" si="1"/>
        <v>30.03253536080003</v>
      </c>
    </row>
    <row r="121" spans="2:7" ht="17.25" customHeight="1" hidden="1">
      <c r="B121" s="125"/>
      <c r="C121" s="3" t="s">
        <v>43</v>
      </c>
      <c r="D121" s="50" t="s">
        <v>44</v>
      </c>
      <c r="E121" s="119">
        <f>E122</f>
        <v>0</v>
      </c>
      <c r="F121" s="119">
        <f>F122</f>
        <v>0</v>
      </c>
      <c r="G121" s="119">
        <v>0</v>
      </c>
    </row>
    <row r="122" spans="2:7" ht="14.25" customHeight="1" hidden="1">
      <c r="B122" s="125"/>
      <c r="C122" s="3" t="s">
        <v>45</v>
      </c>
      <c r="D122" s="50" t="s">
        <v>46</v>
      </c>
      <c r="E122" s="119">
        <v>0</v>
      </c>
      <c r="F122" s="119">
        <v>0</v>
      </c>
      <c r="G122" s="119">
        <v>0</v>
      </c>
    </row>
    <row r="123" spans="2:7" ht="51" customHeight="1">
      <c r="B123" s="125"/>
      <c r="C123" s="3" t="s">
        <v>47</v>
      </c>
      <c r="D123" s="50" t="s">
        <v>41</v>
      </c>
      <c r="E123" s="119">
        <f>E124</f>
        <v>32332</v>
      </c>
      <c r="F123" s="119">
        <f>F124</f>
        <v>2032</v>
      </c>
      <c r="G123" s="119">
        <f aca="true" t="shared" si="2" ref="G123:G137">F123/E123*100</f>
        <v>6.28479524928863</v>
      </c>
    </row>
    <row r="124" spans="2:7" ht="51.75" customHeight="1">
      <c r="B124" s="125"/>
      <c r="C124" s="3" t="s">
        <v>324</v>
      </c>
      <c r="D124" s="50" t="s">
        <v>126</v>
      </c>
      <c r="E124" s="119">
        <f>+E125</f>
        <v>32332</v>
      </c>
      <c r="F124" s="119">
        <f>F125</f>
        <v>2032</v>
      </c>
      <c r="G124" s="119">
        <f t="shared" si="2"/>
        <v>6.28479524928863</v>
      </c>
    </row>
    <row r="125" spans="2:7" ht="50.25" customHeight="1">
      <c r="B125" s="125"/>
      <c r="C125" s="4" t="s">
        <v>325</v>
      </c>
      <c r="D125" s="50" t="s">
        <v>18</v>
      </c>
      <c r="E125" s="157">
        <v>32332</v>
      </c>
      <c r="F125" s="157">
        <v>2032</v>
      </c>
      <c r="G125" s="119">
        <f t="shared" si="2"/>
        <v>6.28479524928863</v>
      </c>
    </row>
    <row r="126" spans="2:7" ht="48.75" customHeight="1">
      <c r="B126" s="125"/>
      <c r="C126" s="3" t="s">
        <v>62</v>
      </c>
      <c r="D126" s="50" t="s">
        <v>63</v>
      </c>
      <c r="E126" s="119">
        <f>E127+E129</f>
        <v>11383.6</v>
      </c>
      <c r="F126" s="119">
        <f>F127+F129</f>
        <v>11038.800000000001</v>
      </c>
      <c r="G126" s="119">
        <f t="shared" si="2"/>
        <v>96.97108120453987</v>
      </c>
    </row>
    <row r="127" spans="2:7" ht="23.25" customHeight="1">
      <c r="B127" s="125"/>
      <c r="C127" s="3" t="s">
        <v>64</v>
      </c>
      <c r="D127" s="50" t="s">
        <v>65</v>
      </c>
      <c r="E127" s="119">
        <f>E128</f>
        <v>10383.6</v>
      </c>
      <c r="F127" s="119">
        <f>F128</f>
        <v>10384.6</v>
      </c>
      <c r="G127" s="119">
        <f t="shared" si="2"/>
        <v>100.00963057128548</v>
      </c>
    </row>
    <row r="128" spans="2:7" ht="23.25" customHeight="1">
      <c r="B128" s="125"/>
      <c r="C128" s="3" t="s">
        <v>95</v>
      </c>
      <c r="D128" s="50" t="s">
        <v>96</v>
      </c>
      <c r="E128" s="157">
        <v>10383.6</v>
      </c>
      <c r="F128" s="157">
        <v>10384.6</v>
      </c>
      <c r="G128" s="119">
        <f t="shared" si="2"/>
        <v>100.00963057128548</v>
      </c>
    </row>
    <row r="129" spans="2:7" ht="49.5" customHeight="1">
      <c r="B129" s="125"/>
      <c r="C129" s="3" t="s">
        <v>97</v>
      </c>
      <c r="D129" s="50" t="s">
        <v>98</v>
      </c>
      <c r="E129" s="119">
        <f>E130</f>
        <v>1000</v>
      </c>
      <c r="F129" s="119">
        <f>F130</f>
        <v>654.2</v>
      </c>
      <c r="G129" s="119">
        <f t="shared" si="2"/>
        <v>65.42</v>
      </c>
    </row>
    <row r="130" spans="2:7" ht="51.75" customHeight="1">
      <c r="B130" s="125"/>
      <c r="C130" s="20" t="s">
        <v>99</v>
      </c>
      <c r="D130" s="50" t="s">
        <v>100</v>
      </c>
      <c r="E130" s="157">
        <v>1000</v>
      </c>
      <c r="F130" s="157">
        <v>654.2</v>
      </c>
      <c r="G130" s="119">
        <f t="shared" si="2"/>
        <v>65.42</v>
      </c>
    </row>
    <row r="131" spans="2:7" ht="48.75" customHeight="1">
      <c r="B131" s="125"/>
      <c r="C131" s="48" t="s">
        <v>133</v>
      </c>
      <c r="D131" s="50" t="s">
        <v>134</v>
      </c>
      <c r="E131" s="157">
        <v>82.9</v>
      </c>
      <c r="F131" s="157">
        <v>83</v>
      </c>
      <c r="G131" s="119">
        <f t="shared" si="2"/>
        <v>100.12062726176114</v>
      </c>
    </row>
    <row r="132" spans="2:7" ht="15.75" customHeight="1">
      <c r="B132" s="125" t="s">
        <v>393</v>
      </c>
      <c r="C132" s="14" t="s">
        <v>101</v>
      </c>
      <c r="D132" s="62" t="s">
        <v>102</v>
      </c>
      <c r="E132" s="146">
        <f>E133+SUM(E136:E140)+SUM(E143:E151)</f>
        <v>3476.5</v>
      </c>
      <c r="F132" s="146">
        <f>F133+SUM(F136:F140)+SUM(F143:F151)</f>
        <v>966.2</v>
      </c>
      <c r="G132" s="146">
        <f t="shared" si="2"/>
        <v>27.792319861930103</v>
      </c>
    </row>
    <row r="133" spans="2:7" ht="24.75" customHeight="1">
      <c r="B133" s="125"/>
      <c r="C133" s="31" t="s">
        <v>103</v>
      </c>
      <c r="D133" s="64" t="s">
        <v>104</v>
      </c>
      <c r="E133" s="158">
        <f>E134+E135</f>
        <v>100</v>
      </c>
      <c r="F133" s="158">
        <f>F134+F135</f>
        <v>27.7</v>
      </c>
      <c r="G133" s="158">
        <f t="shared" si="2"/>
        <v>27.699999999999996</v>
      </c>
    </row>
    <row r="134" spans="2:7" ht="36.75" customHeight="1">
      <c r="B134" s="125"/>
      <c r="C134" s="3" t="s">
        <v>128</v>
      </c>
      <c r="D134" s="50" t="s">
        <v>22</v>
      </c>
      <c r="E134" s="157">
        <v>50</v>
      </c>
      <c r="F134" s="157">
        <v>14</v>
      </c>
      <c r="G134" s="119">
        <f t="shared" si="2"/>
        <v>28.000000000000004</v>
      </c>
    </row>
    <row r="135" spans="2:7" ht="34.5" customHeight="1">
      <c r="B135" s="125"/>
      <c r="C135" s="3" t="s">
        <v>105</v>
      </c>
      <c r="D135" s="50" t="s">
        <v>23</v>
      </c>
      <c r="E135" s="157">
        <v>50</v>
      </c>
      <c r="F135" s="157">
        <v>13.7</v>
      </c>
      <c r="G135" s="119">
        <f t="shared" si="2"/>
        <v>27.399999999999995</v>
      </c>
    </row>
    <row r="136" spans="2:7" ht="36.75" customHeight="1">
      <c r="B136" s="125"/>
      <c r="C136" s="3" t="s">
        <v>106</v>
      </c>
      <c r="D136" s="50" t="s">
        <v>24</v>
      </c>
      <c r="E136" s="157">
        <v>150</v>
      </c>
      <c r="F136" s="157">
        <v>0</v>
      </c>
      <c r="G136" s="119">
        <f t="shared" si="2"/>
        <v>0</v>
      </c>
    </row>
    <row r="137" spans="2:7" ht="34.5" customHeight="1">
      <c r="B137" s="125"/>
      <c r="C137" s="3" t="s">
        <v>539</v>
      </c>
      <c r="D137" s="50" t="s">
        <v>131</v>
      </c>
      <c r="E137" s="157">
        <v>160</v>
      </c>
      <c r="F137" s="157">
        <v>99</v>
      </c>
      <c r="G137" s="119">
        <f t="shared" si="2"/>
        <v>61.875</v>
      </c>
    </row>
    <row r="138" spans="2:7" ht="37.5" customHeight="1">
      <c r="B138" s="125"/>
      <c r="C138" s="38" t="s">
        <v>336</v>
      </c>
      <c r="D138" s="50" t="s">
        <v>335</v>
      </c>
      <c r="E138" s="119">
        <v>100</v>
      </c>
      <c r="F138" s="119">
        <v>20</v>
      </c>
      <c r="G138" s="119">
        <v>0</v>
      </c>
    </row>
    <row r="139" spans="2:7" ht="26.25" customHeight="1">
      <c r="B139" s="125"/>
      <c r="C139" s="44" t="s">
        <v>129</v>
      </c>
      <c r="D139" s="51" t="s">
        <v>130</v>
      </c>
      <c r="E139" s="152">
        <v>0</v>
      </c>
      <c r="F139" s="152">
        <v>0</v>
      </c>
      <c r="G139" s="119">
        <v>0</v>
      </c>
    </row>
    <row r="140" spans="2:7" ht="49.5" customHeight="1">
      <c r="B140" s="125"/>
      <c r="C140" s="4" t="s">
        <v>332</v>
      </c>
      <c r="D140" s="50" t="s">
        <v>536</v>
      </c>
      <c r="E140" s="158">
        <f>E142+E141</f>
        <v>100</v>
      </c>
      <c r="F140" s="158">
        <f>F142+F141</f>
        <v>33</v>
      </c>
      <c r="G140" s="119">
        <f>F140/E140*100</f>
        <v>33</v>
      </c>
    </row>
    <row r="141" spans="2:7" ht="25.5" customHeight="1">
      <c r="B141" s="125"/>
      <c r="C141" s="44" t="s">
        <v>326</v>
      </c>
      <c r="D141" s="51" t="s">
        <v>327</v>
      </c>
      <c r="E141" s="159"/>
      <c r="F141" s="159">
        <v>-2</v>
      </c>
      <c r="G141" s="119">
        <v>0</v>
      </c>
    </row>
    <row r="142" spans="2:7" ht="16.5" customHeight="1">
      <c r="B142" s="125"/>
      <c r="C142" s="3" t="s">
        <v>377</v>
      </c>
      <c r="D142" s="50" t="s">
        <v>25</v>
      </c>
      <c r="E142" s="157">
        <v>100</v>
      </c>
      <c r="F142" s="157">
        <v>35</v>
      </c>
      <c r="G142" s="119">
        <f>F142/E142*100</f>
        <v>35</v>
      </c>
    </row>
    <row r="143" spans="2:7" ht="35.25" customHeight="1">
      <c r="B143" s="125"/>
      <c r="C143" s="3" t="s">
        <v>378</v>
      </c>
      <c r="D143" s="50" t="s">
        <v>26</v>
      </c>
      <c r="E143" s="157">
        <v>469.5</v>
      </c>
      <c r="F143" s="157">
        <v>98.8</v>
      </c>
      <c r="G143" s="119">
        <f>F143/E143*100</f>
        <v>21.043663471778487</v>
      </c>
    </row>
    <row r="144" spans="2:7" ht="25.5" customHeight="1">
      <c r="B144" s="125"/>
      <c r="C144" s="3" t="s">
        <v>379</v>
      </c>
      <c r="D144" s="50" t="s">
        <v>112</v>
      </c>
      <c r="E144" s="157">
        <v>19</v>
      </c>
      <c r="F144" s="157">
        <v>11</v>
      </c>
      <c r="G144" s="119">
        <f>F144/E144*100</f>
        <v>57.89473684210527</v>
      </c>
    </row>
    <row r="145" spans="2:7" ht="36.75" customHeight="1">
      <c r="B145" s="125"/>
      <c r="C145" s="44" t="s">
        <v>19</v>
      </c>
      <c r="D145" s="51" t="s">
        <v>107</v>
      </c>
      <c r="E145" s="157">
        <v>0</v>
      </c>
      <c r="F145" s="157">
        <v>2.7</v>
      </c>
      <c r="G145" s="119">
        <v>0</v>
      </c>
    </row>
    <row r="146" spans="2:7" ht="48" customHeight="1">
      <c r="B146" s="125"/>
      <c r="C146" s="44" t="s">
        <v>337</v>
      </c>
      <c r="D146" s="51" t="s">
        <v>132</v>
      </c>
      <c r="E146" s="157">
        <v>0</v>
      </c>
      <c r="F146" s="157">
        <v>0</v>
      </c>
      <c r="G146" s="119">
        <v>0</v>
      </c>
    </row>
    <row r="147" spans="2:7" ht="27.75" customHeight="1">
      <c r="B147" s="125"/>
      <c r="C147" s="44" t="s">
        <v>338</v>
      </c>
      <c r="D147" s="51" t="s">
        <v>339</v>
      </c>
      <c r="E147" s="160">
        <v>0</v>
      </c>
      <c r="F147" s="160">
        <v>4</v>
      </c>
      <c r="G147" s="119">
        <v>0</v>
      </c>
    </row>
    <row r="148" spans="2:7" ht="39" customHeight="1">
      <c r="B148" s="125"/>
      <c r="C148" s="40" t="s">
        <v>20</v>
      </c>
      <c r="D148" s="49" t="s">
        <v>21</v>
      </c>
      <c r="E148" s="160">
        <v>356</v>
      </c>
      <c r="F148" s="160">
        <v>68.4</v>
      </c>
      <c r="G148" s="161">
        <f>F148/E148*100</f>
        <v>19.213483146067418</v>
      </c>
    </row>
    <row r="149" spans="2:7" ht="15" customHeight="1" hidden="1">
      <c r="B149" s="125"/>
      <c r="C149" s="46" t="s">
        <v>340</v>
      </c>
      <c r="D149" s="49" t="s">
        <v>341</v>
      </c>
      <c r="E149" s="160">
        <v>0</v>
      </c>
      <c r="F149" s="160">
        <v>0</v>
      </c>
      <c r="G149" s="161">
        <v>0</v>
      </c>
    </row>
    <row r="150" spans="2:7" ht="24" customHeight="1">
      <c r="B150" s="125"/>
      <c r="C150" s="44" t="s">
        <v>144</v>
      </c>
      <c r="D150" s="51" t="s">
        <v>145</v>
      </c>
      <c r="E150" s="157">
        <v>300</v>
      </c>
      <c r="F150" s="157">
        <v>51.9</v>
      </c>
      <c r="G150" s="119">
        <f>F150/E150*100</f>
        <v>17.299999999999997</v>
      </c>
    </row>
    <row r="151" spans="2:7" ht="24" customHeight="1">
      <c r="B151" s="125"/>
      <c r="C151" s="3" t="s">
        <v>398</v>
      </c>
      <c r="D151" s="60" t="s">
        <v>399</v>
      </c>
      <c r="E151" s="119">
        <f>E152</f>
        <v>1722</v>
      </c>
      <c r="F151" s="119">
        <f>F152</f>
        <v>549.7</v>
      </c>
      <c r="G151" s="119">
        <f>F151/E151*100</f>
        <v>31.922183507549363</v>
      </c>
    </row>
    <row r="152" spans="2:7" ht="29.25" customHeight="1">
      <c r="B152" s="125"/>
      <c r="C152" s="3" t="s">
        <v>403</v>
      </c>
      <c r="D152" s="60" t="s">
        <v>404</v>
      </c>
      <c r="E152" s="150">
        <v>1722</v>
      </c>
      <c r="F152" s="149">
        <v>549.7</v>
      </c>
      <c r="G152" s="119">
        <f>F152/E152*100</f>
        <v>31.922183507549363</v>
      </c>
    </row>
    <row r="153" spans="2:7" ht="15" customHeight="1">
      <c r="B153" s="125" t="s">
        <v>394</v>
      </c>
      <c r="C153" s="14" t="s">
        <v>405</v>
      </c>
      <c r="D153" s="59" t="s">
        <v>406</v>
      </c>
      <c r="E153" s="146">
        <f>E154+E156</f>
        <v>2985.1</v>
      </c>
      <c r="F153" s="146">
        <f>F154+F156</f>
        <v>1038.6000000000001</v>
      </c>
      <c r="G153" s="119">
        <f>F153/E153*100</f>
        <v>34.79280426116379</v>
      </c>
    </row>
    <row r="154" spans="2:7" s="2" customFormat="1" ht="15.75" customHeight="1">
      <c r="B154" s="151"/>
      <c r="C154" s="3" t="s">
        <v>407</v>
      </c>
      <c r="D154" s="60" t="s">
        <v>408</v>
      </c>
      <c r="E154" s="119">
        <f>E155</f>
        <v>0</v>
      </c>
      <c r="F154" s="119">
        <f>F155</f>
        <v>11.2</v>
      </c>
      <c r="G154" s="119">
        <v>0</v>
      </c>
    </row>
    <row r="155" spans="2:7" ht="16.5" customHeight="1">
      <c r="B155" s="125"/>
      <c r="C155" s="3" t="s">
        <v>409</v>
      </c>
      <c r="D155" s="60" t="s">
        <v>410</v>
      </c>
      <c r="E155" s="119">
        <v>0</v>
      </c>
      <c r="F155" s="162">
        <v>11.2</v>
      </c>
      <c r="G155" s="119">
        <v>0</v>
      </c>
    </row>
    <row r="156" spans="2:7" ht="13.5" customHeight="1">
      <c r="B156" s="125"/>
      <c r="C156" s="3" t="s">
        <v>411</v>
      </c>
      <c r="D156" s="60" t="s">
        <v>412</v>
      </c>
      <c r="E156" s="149">
        <v>2985.1</v>
      </c>
      <c r="F156" s="149">
        <v>1027.4</v>
      </c>
      <c r="G156" s="119">
        <f aca="true" t="shared" si="3" ref="G156:G218">F156/E156*100</f>
        <v>34.417607450336675</v>
      </c>
    </row>
    <row r="157" spans="1:7" ht="17.25" customHeight="1">
      <c r="A157" s="41"/>
      <c r="B157" s="112" t="s">
        <v>395</v>
      </c>
      <c r="C157" s="68" t="s">
        <v>413</v>
      </c>
      <c r="D157" s="79" t="s">
        <v>414</v>
      </c>
      <c r="E157" s="206">
        <f>E158+E219+E220+E217</f>
        <v>1270594.5999999999</v>
      </c>
      <c r="F157" s="206">
        <f>F158+F219+F220</f>
        <v>272259.60000000003</v>
      </c>
      <c r="G157" s="145">
        <f t="shared" si="3"/>
        <v>21.427731551826213</v>
      </c>
    </row>
    <row r="158" spans="1:7" ht="27" customHeight="1">
      <c r="A158" s="41"/>
      <c r="B158" s="112" t="s">
        <v>396</v>
      </c>
      <c r="C158" s="69" t="s">
        <v>443</v>
      </c>
      <c r="D158" s="79" t="s">
        <v>442</v>
      </c>
      <c r="E158" s="206">
        <f>E159+E163+E175+E213</f>
        <v>1181641.4</v>
      </c>
      <c r="F158" s="206">
        <f>F159+F163+F175+F213</f>
        <v>272306.4</v>
      </c>
      <c r="G158" s="145">
        <f t="shared" si="3"/>
        <v>23.044757910479444</v>
      </c>
    </row>
    <row r="159" spans="1:7" ht="23.25" customHeight="1">
      <c r="A159" s="41"/>
      <c r="B159" s="112" t="s">
        <v>438</v>
      </c>
      <c r="C159" s="21" t="s">
        <v>415</v>
      </c>
      <c r="D159" s="80" t="s">
        <v>193</v>
      </c>
      <c r="E159" s="207">
        <f>E160+E162+E161</f>
        <v>79817.8</v>
      </c>
      <c r="F159" s="207">
        <f>F160+F162+F161</f>
        <v>29954.399999999998</v>
      </c>
      <c r="G159" s="224">
        <f t="shared" si="3"/>
        <v>37.5284710929141</v>
      </c>
    </row>
    <row r="160" spans="1:7" ht="18.75" customHeight="1">
      <c r="A160" s="41"/>
      <c r="B160" s="112"/>
      <c r="C160" s="3" t="s">
        <v>444</v>
      </c>
      <c r="D160" s="81" t="s">
        <v>194</v>
      </c>
      <c r="E160" s="208">
        <v>21261.4</v>
      </c>
      <c r="F160" s="208">
        <v>5315.4</v>
      </c>
      <c r="G160" s="119">
        <f t="shared" si="3"/>
        <v>25.00023516795695</v>
      </c>
    </row>
    <row r="161" spans="1:7" ht="18" customHeight="1">
      <c r="A161" s="41"/>
      <c r="B161" s="112"/>
      <c r="C161" s="3" t="s">
        <v>444</v>
      </c>
      <c r="D161" s="81" t="s">
        <v>194</v>
      </c>
      <c r="E161" s="208">
        <v>56750.5</v>
      </c>
      <c r="F161" s="208">
        <v>24187.6</v>
      </c>
      <c r="G161" s="119">
        <f t="shared" si="3"/>
        <v>42.620946070959725</v>
      </c>
    </row>
    <row r="162" spans="1:7" ht="24.75" customHeight="1">
      <c r="A162" s="41"/>
      <c r="B162" s="112"/>
      <c r="C162" s="3" t="s">
        <v>195</v>
      </c>
      <c r="D162" s="81" t="s">
        <v>196</v>
      </c>
      <c r="E162" s="208">
        <v>1805.9</v>
      </c>
      <c r="F162" s="208">
        <v>451.4</v>
      </c>
      <c r="G162" s="119">
        <f t="shared" si="3"/>
        <v>24.995846946121045</v>
      </c>
    </row>
    <row r="163" spans="1:7" ht="25.5" customHeight="1">
      <c r="A163" s="41"/>
      <c r="B163" s="112" t="s">
        <v>439</v>
      </c>
      <c r="C163" s="21" t="s">
        <v>477</v>
      </c>
      <c r="D163" s="82" t="s">
        <v>197</v>
      </c>
      <c r="E163" s="207">
        <f>SUM(E164:E168)</f>
        <v>249541.6</v>
      </c>
      <c r="F163" s="207">
        <f>SUM(F164:F168)</f>
        <v>19655.6</v>
      </c>
      <c r="G163" s="224">
        <f t="shared" si="3"/>
        <v>7.876682685371897</v>
      </c>
    </row>
    <row r="164" spans="1:7" ht="23.25" customHeight="1">
      <c r="A164" s="41"/>
      <c r="B164" s="112"/>
      <c r="C164" s="3" t="s">
        <v>141</v>
      </c>
      <c r="D164" s="83" t="s">
        <v>198</v>
      </c>
      <c r="E164" s="209"/>
      <c r="F164" s="209"/>
      <c r="G164" s="119">
        <v>0</v>
      </c>
    </row>
    <row r="165" spans="1:7" ht="47.25" customHeight="1">
      <c r="A165" s="41"/>
      <c r="B165" s="112"/>
      <c r="C165" s="84" t="s">
        <v>202</v>
      </c>
      <c r="D165" s="83" t="s">
        <v>203</v>
      </c>
      <c r="E165" s="210">
        <v>833.1</v>
      </c>
      <c r="F165" s="210">
        <v>833.1</v>
      </c>
      <c r="G165" s="119">
        <f t="shared" si="3"/>
        <v>100</v>
      </c>
    </row>
    <row r="166" spans="1:7" ht="26.25" customHeight="1">
      <c r="A166" s="41"/>
      <c r="B166" s="112"/>
      <c r="C166" s="85" t="s">
        <v>204</v>
      </c>
      <c r="D166" s="83" t="s">
        <v>205</v>
      </c>
      <c r="E166" s="210">
        <v>925.9</v>
      </c>
      <c r="F166" s="210">
        <v>925.9</v>
      </c>
      <c r="G166" s="119">
        <f t="shared" si="3"/>
        <v>100</v>
      </c>
    </row>
    <row r="167" spans="1:7" ht="39.75" customHeight="1">
      <c r="A167" s="41"/>
      <c r="B167" s="112"/>
      <c r="C167" s="201" t="s">
        <v>313</v>
      </c>
      <c r="D167" s="83" t="s">
        <v>314</v>
      </c>
      <c r="E167" s="210">
        <v>1557.2</v>
      </c>
      <c r="F167" s="210">
        <v>0</v>
      </c>
      <c r="G167" s="119">
        <f t="shared" si="3"/>
        <v>0</v>
      </c>
    </row>
    <row r="168" spans="1:7" ht="13.5" customHeight="1">
      <c r="A168" s="41"/>
      <c r="B168" s="112"/>
      <c r="C168" s="86" t="s">
        <v>417</v>
      </c>
      <c r="D168" s="87" t="s">
        <v>206</v>
      </c>
      <c r="E168" s="211">
        <f>E169</f>
        <v>246225.4</v>
      </c>
      <c r="F168" s="211">
        <f>F169</f>
        <v>17896.6</v>
      </c>
      <c r="G168" s="145">
        <f t="shared" si="3"/>
        <v>7.268380922520584</v>
      </c>
    </row>
    <row r="169" spans="1:7" ht="15.75" customHeight="1">
      <c r="A169" s="41"/>
      <c r="B169" s="112"/>
      <c r="C169" s="88" t="s">
        <v>418</v>
      </c>
      <c r="D169" s="89" t="s">
        <v>207</v>
      </c>
      <c r="E169" s="212">
        <f>SUM(E170:E174)</f>
        <v>246225.4</v>
      </c>
      <c r="F169" s="212">
        <f>SUM(F170:F174)</f>
        <v>17896.6</v>
      </c>
      <c r="G169" s="164">
        <f t="shared" si="3"/>
        <v>7.268380922520584</v>
      </c>
    </row>
    <row r="170" spans="1:7" ht="27.75" customHeight="1">
      <c r="A170" s="41"/>
      <c r="B170" s="113"/>
      <c r="C170" s="31" t="s">
        <v>333</v>
      </c>
      <c r="D170" s="90" t="s">
        <v>208</v>
      </c>
      <c r="E170" s="200">
        <v>229516.5</v>
      </c>
      <c r="F170" s="213">
        <v>17525.6</v>
      </c>
      <c r="G170" s="119">
        <f t="shared" si="3"/>
        <v>7.635878030555538</v>
      </c>
    </row>
    <row r="171" spans="1:7" ht="27.75" customHeight="1">
      <c r="A171" s="41"/>
      <c r="B171" s="113"/>
      <c r="C171" s="31" t="s">
        <v>209</v>
      </c>
      <c r="D171" s="90" t="s">
        <v>210</v>
      </c>
      <c r="E171" s="200">
        <v>5184.9</v>
      </c>
      <c r="F171" s="213"/>
      <c r="G171" s="119">
        <f t="shared" si="3"/>
        <v>0</v>
      </c>
    </row>
    <row r="172" spans="1:7" ht="25.5" customHeight="1">
      <c r="A172" s="41"/>
      <c r="B172" s="113"/>
      <c r="C172" s="31" t="s">
        <v>211</v>
      </c>
      <c r="D172" s="90" t="s">
        <v>212</v>
      </c>
      <c r="E172" s="200">
        <v>4096.3</v>
      </c>
      <c r="F172" s="213">
        <v>0</v>
      </c>
      <c r="G172" s="119">
        <f t="shared" si="3"/>
        <v>0</v>
      </c>
    </row>
    <row r="173" spans="1:7" ht="24.75" customHeight="1">
      <c r="A173" s="41"/>
      <c r="B173" s="113"/>
      <c r="C173" s="31" t="s">
        <v>213</v>
      </c>
      <c r="D173" s="90" t="s">
        <v>214</v>
      </c>
      <c r="E173" s="200">
        <v>3427.7</v>
      </c>
      <c r="F173" s="213">
        <v>371</v>
      </c>
      <c r="G173" s="119">
        <f t="shared" si="3"/>
        <v>10.823584327683287</v>
      </c>
    </row>
    <row r="174" spans="1:7" ht="59.25" customHeight="1">
      <c r="A174" s="41"/>
      <c r="B174" s="113"/>
      <c r="C174" s="32" t="s">
        <v>215</v>
      </c>
      <c r="D174" s="90" t="s">
        <v>216</v>
      </c>
      <c r="E174" s="200">
        <v>4000</v>
      </c>
      <c r="F174" s="213">
        <v>0</v>
      </c>
      <c r="G174" s="119">
        <f t="shared" si="3"/>
        <v>0</v>
      </c>
    </row>
    <row r="175" spans="1:7" ht="22.5" customHeight="1">
      <c r="A175" s="41"/>
      <c r="B175" s="112" t="s">
        <v>440</v>
      </c>
      <c r="C175" s="91" t="s">
        <v>478</v>
      </c>
      <c r="D175" s="80" t="s">
        <v>217</v>
      </c>
      <c r="E175" s="214">
        <f>E176+E177+SUM(E209:E212)</f>
        <v>852089.6</v>
      </c>
      <c r="F175" s="214">
        <f>F176+F177+SUM(F209:F212)</f>
        <v>222696.4</v>
      </c>
      <c r="G175" s="224">
        <f t="shared" si="3"/>
        <v>26.135326613539235</v>
      </c>
    </row>
    <row r="176" spans="1:7" ht="38.25" customHeight="1">
      <c r="A176" s="41"/>
      <c r="B176" s="112"/>
      <c r="C176" s="92" t="s">
        <v>481</v>
      </c>
      <c r="D176" s="93" t="s">
        <v>218</v>
      </c>
      <c r="E176" s="213">
        <v>22815.8</v>
      </c>
      <c r="F176" s="213">
        <v>12200</v>
      </c>
      <c r="G176" s="119">
        <f t="shared" si="3"/>
        <v>53.471716968066</v>
      </c>
    </row>
    <row r="177" spans="1:7" ht="27.75" customHeight="1">
      <c r="A177" s="41"/>
      <c r="B177" s="112"/>
      <c r="C177" s="94" t="s">
        <v>479</v>
      </c>
      <c r="D177" s="95" t="s">
        <v>219</v>
      </c>
      <c r="E177" s="215">
        <f>SUM(E178:E208)</f>
        <v>799987.9999999999</v>
      </c>
      <c r="F177" s="215">
        <f>SUM(F178:F208)</f>
        <v>205671.9</v>
      </c>
      <c r="G177" s="145">
        <f t="shared" si="3"/>
        <v>25.709373140597116</v>
      </c>
    </row>
    <row r="178" spans="1:7" ht="37.5" customHeight="1">
      <c r="A178" s="41"/>
      <c r="B178" s="112"/>
      <c r="C178" s="96" t="s">
        <v>342</v>
      </c>
      <c r="D178" s="97" t="s">
        <v>220</v>
      </c>
      <c r="E178" s="118">
        <v>4.4</v>
      </c>
      <c r="F178" s="118">
        <v>2.2</v>
      </c>
      <c r="G178" s="119">
        <f t="shared" si="3"/>
        <v>50</v>
      </c>
    </row>
    <row r="179" spans="1:7" ht="23.25" customHeight="1">
      <c r="A179" s="41"/>
      <c r="B179" s="112"/>
      <c r="C179" s="96" t="s">
        <v>343</v>
      </c>
      <c r="D179" s="97" t="s">
        <v>221</v>
      </c>
      <c r="E179" s="216">
        <v>17743.2</v>
      </c>
      <c r="F179" s="216">
        <v>4414.3</v>
      </c>
      <c r="G179" s="119">
        <f t="shared" si="3"/>
        <v>24.878826818161322</v>
      </c>
    </row>
    <row r="180" spans="1:7" ht="27.75" customHeight="1">
      <c r="A180" s="41"/>
      <c r="B180" s="112"/>
      <c r="C180" s="30" t="s">
        <v>436</v>
      </c>
      <c r="D180" s="97" t="s">
        <v>222</v>
      </c>
      <c r="E180" s="217">
        <v>46466.3</v>
      </c>
      <c r="F180" s="217">
        <v>12700</v>
      </c>
      <c r="G180" s="119">
        <f t="shared" si="3"/>
        <v>27.331636045908535</v>
      </c>
    </row>
    <row r="181" spans="1:7" ht="36" customHeight="1">
      <c r="A181" s="41"/>
      <c r="B181" s="112"/>
      <c r="C181" s="98" t="s">
        <v>223</v>
      </c>
      <c r="D181" s="97" t="s">
        <v>224</v>
      </c>
      <c r="E181" s="217">
        <v>93.8</v>
      </c>
      <c r="F181" s="217">
        <v>0</v>
      </c>
      <c r="G181" s="119">
        <f t="shared" si="3"/>
        <v>0</v>
      </c>
    </row>
    <row r="182" spans="1:7" ht="25.5" customHeight="1">
      <c r="A182" s="41"/>
      <c r="B182" s="112"/>
      <c r="C182" s="31" t="s">
        <v>484</v>
      </c>
      <c r="D182" s="97" t="s">
        <v>225</v>
      </c>
      <c r="E182" s="217">
        <v>464.2</v>
      </c>
      <c r="F182" s="217">
        <v>105</v>
      </c>
      <c r="G182" s="119">
        <f t="shared" si="3"/>
        <v>22.61956053425248</v>
      </c>
    </row>
    <row r="183" spans="1:7" ht="35.25" customHeight="1">
      <c r="A183" s="41"/>
      <c r="B183" s="112"/>
      <c r="C183" s="99" t="s">
        <v>146</v>
      </c>
      <c r="D183" s="97" t="s">
        <v>226</v>
      </c>
      <c r="E183" s="217">
        <v>239502.6</v>
      </c>
      <c r="F183" s="217">
        <v>58879.2</v>
      </c>
      <c r="G183" s="119">
        <f t="shared" si="3"/>
        <v>24.583950236865903</v>
      </c>
    </row>
    <row r="184" spans="1:7" ht="34.5" customHeight="1">
      <c r="A184" s="41"/>
      <c r="B184" s="112"/>
      <c r="C184" s="99" t="s">
        <v>227</v>
      </c>
      <c r="D184" s="97" t="s">
        <v>228</v>
      </c>
      <c r="E184" s="217">
        <v>165.9</v>
      </c>
      <c r="F184" s="217">
        <v>34.2</v>
      </c>
      <c r="G184" s="119">
        <f t="shared" si="3"/>
        <v>20.61482820976492</v>
      </c>
    </row>
    <row r="185" spans="1:7" ht="46.5" customHeight="1">
      <c r="A185" s="41"/>
      <c r="B185" s="112"/>
      <c r="C185" s="99" t="s">
        <v>229</v>
      </c>
      <c r="D185" s="97" t="s">
        <v>230</v>
      </c>
      <c r="E185" s="217">
        <v>38.3</v>
      </c>
      <c r="F185" s="217">
        <v>9.5</v>
      </c>
      <c r="G185" s="119">
        <f t="shared" si="3"/>
        <v>24.804177545691907</v>
      </c>
    </row>
    <row r="186" spans="1:7" ht="48" customHeight="1">
      <c r="A186" s="41"/>
      <c r="B186" s="112"/>
      <c r="C186" s="100" t="s">
        <v>231</v>
      </c>
      <c r="D186" s="97" t="s">
        <v>232</v>
      </c>
      <c r="E186" s="217">
        <v>4158.3</v>
      </c>
      <c r="F186" s="217">
        <v>1056</v>
      </c>
      <c r="G186" s="119">
        <f t="shared" si="3"/>
        <v>25.394993146237642</v>
      </c>
    </row>
    <row r="187" spans="1:7" ht="25.5" customHeight="1">
      <c r="A187" s="41"/>
      <c r="B187" s="112"/>
      <c r="C187" s="32" t="s">
        <v>152</v>
      </c>
      <c r="D187" s="97" t="s">
        <v>233</v>
      </c>
      <c r="E187" s="217">
        <v>16690.1</v>
      </c>
      <c r="F187" s="217">
        <v>4574.6</v>
      </c>
      <c r="G187" s="119">
        <f t="shared" si="3"/>
        <v>27.409062857622185</v>
      </c>
    </row>
    <row r="188" spans="1:7" ht="38.25" customHeight="1">
      <c r="A188" s="41"/>
      <c r="B188" s="112"/>
      <c r="C188" s="99" t="s">
        <v>138</v>
      </c>
      <c r="D188" s="97" t="s">
        <v>234</v>
      </c>
      <c r="E188" s="216">
        <v>1164.8</v>
      </c>
      <c r="F188" s="216">
        <v>0</v>
      </c>
      <c r="G188" s="119">
        <f t="shared" si="3"/>
        <v>0</v>
      </c>
    </row>
    <row r="189" spans="1:7" ht="35.25" customHeight="1">
      <c r="A189" s="41"/>
      <c r="B189" s="112"/>
      <c r="C189" s="99" t="s">
        <v>143</v>
      </c>
      <c r="D189" s="97" t="s">
        <v>235</v>
      </c>
      <c r="E189" s="216">
        <v>28348.3</v>
      </c>
      <c r="F189" s="216">
        <v>7000</v>
      </c>
      <c r="G189" s="119">
        <f t="shared" si="3"/>
        <v>24.692838724015196</v>
      </c>
    </row>
    <row r="190" spans="1:7" ht="46.5" customHeight="1">
      <c r="A190" s="41"/>
      <c r="B190" s="112"/>
      <c r="C190" s="101" t="s">
        <v>334</v>
      </c>
      <c r="D190" s="97" t="s">
        <v>236</v>
      </c>
      <c r="E190" s="216">
        <v>534.7</v>
      </c>
      <c r="F190" s="216">
        <v>55.8</v>
      </c>
      <c r="G190" s="119">
        <f t="shared" si="3"/>
        <v>10.435758369178977</v>
      </c>
    </row>
    <row r="191" spans="1:7" ht="48.75" customHeight="1">
      <c r="A191" s="41"/>
      <c r="B191" s="112"/>
      <c r="C191" s="101" t="s">
        <v>237</v>
      </c>
      <c r="D191" s="97" t="s">
        <v>238</v>
      </c>
      <c r="E191" s="217">
        <v>2292.1</v>
      </c>
      <c r="F191" s="217">
        <v>590</v>
      </c>
      <c r="G191" s="119">
        <f t="shared" si="3"/>
        <v>25.74058723441386</v>
      </c>
    </row>
    <row r="192" spans="1:7" ht="47.25" customHeight="1">
      <c r="A192" s="41"/>
      <c r="B192" s="112"/>
      <c r="C192" s="32" t="s">
        <v>331</v>
      </c>
      <c r="D192" s="97" t="s">
        <v>239</v>
      </c>
      <c r="E192" s="217">
        <v>43.6</v>
      </c>
      <c r="F192" s="217">
        <v>14.5</v>
      </c>
      <c r="G192" s="119">
        <f t="shared" si="3"/>
        <v>33.25688073394495</v>
      </c>
    </row>
    <row r="193" spans="1:7" ht="26.25" customHeight="1">
      <c r="A193" s="41"/>
      <c r="B193" s="112"/>
      <c r="C193" s="31" t="s">
        <v>12</v>
      </c>
      <c r="D193" s="97" t="s">
        <v>240</v>
      </c>
      <c r="E193" s="217">
        <v>566.9</v>
      </c>
      <c r="F193" s="217">
        <v>231.9</v>
      </c>
      <c r="G193" s="119">
        <f t="shared" si="3"/>
        <v>40.90668548244841</v>
      </c>
    </row>
    <row r="194" spans="1:7" ht="37.5" customHeight="1">
      <c r="A194" s="41"/>
      <c r="B194" s="112"/>
      <c r="C194" s="31" t="s">
        <v>13</v>
      </c>
      <c r="D194" s="97" t="s">
        <v>241</v>
      </c>
      <c r="E194" s="217">
        <v>1040.2</v>
      </c>
      <c r="F194" s="217">
        <v>298</v>
      </c>
      <c r="G194" s="119">
        <f t="shared" si="3"/>
        <v>28.64833685829648</v>
      </c>
    </row>
    <row r="195" spans="1:7" ht="60" customHeight="1">
      <c r="A195" s="41"/>
      <c r="B195" s="112"/>
      <c r="C195" s="32" t="s">
        <v>242</v>
      </c>
      <c r="D195" s="97" t="s">
        <v>251</v>
      </c>
      <c r="E195" s="217">
        <v>107779.8</v>
      </c>
      <c r="F195" s="217">
        <v>36353.3</v>
      </c>
      <c r="G195" s="119">
        <f t="shared" si="3"/>
        <v>33.729233121605354</v>
      </c>
    </row>
    <row r="196" spans="1:7" ht="69.75" customHeight="1">
      <c r="A196" s="41"/>
      <c r="B196" s="112"/>
      <c r="C196" s="32" t="s">
        <v>252</v>
      </c>
      <c r="D196" s="97" t="s">
        <v>253</v>
      </c>
      <c r="E196" s="217">
        <v>780.1</v>
      </c>
      <c r="F196" s="217">
        <v>251.2</v>
      </c>
      <c r="G196" s="119">
        <f t="shared" si="3"/>
        <v>32.200999871811305</v>
      </c>
    </row>
    <row r="197" spans="1:7" ht="60" customHeight="1">
      <c r="A197" s="41"/>
      <c r="B197" s="112"/>
      <c r="C197" s="32" t="s">
        <v>254</v>
      </c>
      <c r="D197" s="97" t="s">
        <v>255</v>
      </c>
      <c r="E197" s="217">
        <v>879.5</v>
      </c>
      <c r="F197" s="217">
        <v>66.4</v>
      </c>
      <c r="G197" s="119">
        <f t="shared" si="3"/>
        <v>7.549744172825469</v>
      </c>
    </row>
    <row r="198" spans="1:8" ht="51" customHeight="1">
      <c r="A198" s="41"/>
      <c r="B198" s="112"/>
      <c r="C198" s="32" t="s">
        <v>256</v>
      </c>
      <c r="D198" s="97" t="s">
        <v>257</v>
      </c>
      <c r="E198" s="217">
        <v>38685.4</v>
      </c>
      <c r="F198" s="217">
        <v>9882</v>
      </c>
      <c r="G198" s="119">
        <f t="shared" si="3"/>
        <v>25.544520671881383</v>
      </c>
      <c r="H198" s="41" t="s">
        <v>330</v>
      </c>
    </row>
    <row r="199" spans="1:7" ht="37.5" customHeight="1">
      <c r="A199" s="41"/>
      <c r="B199" s="112"/>
      <c r="C199" s="32" t="s">
        <v>183</v>
      </c>
      <c r="D199" s="97" t="s">
        <v>258</v>
      </c>
      <c r="E199" s="216">
        <v>927.1</v>
      </c>
      <c r="F199" s="216">
        <v>241.7</v>
      </c>
      <c r="G199" s="119">
        <f t="shared" si="3"/>
        <v>26.070542552044007</v>
      </c>
    </row>
    <row r="200" spans="1:7" ht="36.75" customHeight="1">
      <c r="A200" s="41"/>
      <c r="B200" s="112"/>
      <c r="C200" s="31" t="s">
        <v>184</v>
      </c>
      <c r="D200" s="97" t="s">
        <v>259</v>
      </c>
      <c r="E200" s="216">
        <v>928.4</v>
      </c>
      <c r="F200" s="216">
        <v>318.4</v>
      </c>
      <c r="G200" s="119">
        <f t="shared" si="3"/>
        <v>34.29556225764757</v>
      </c>
    </row>
    <row r="201" spans="1:7" ht="38.25" customHeight="1">
      <c r="A201" s="41"/>
      <c r="B201" s="112"/>
      <c r="C201" s="31" t="s">
        <v>400</v>
      </c>
      <c r="D201" s="97" t="s">
        <v>260</v>
      </c>
      <c r="E201" s="216">
        <v>73.9</v>
      </c>
      <c r="F201" s="216"/>
      <c r="G201" s="119">
        <f t="shared" si="3"/>
        <v>0</v>
      </c>
    </row>
    <row r="202" spans="1:7" ht="38.25" customHeight="1">
      <c r="A202" s="41"/>
      <c r="B202" s="112"/>
      <c r="C202" s="31" t="s">
        <v>401</v>
      </c>
      <c r="D202" s="97" t="s">
        <v>261</v>
      </c>
      <c r="E202" s="216">
        <v>8035.6</v>
      </c>
      <c r="F202" s="216">
        <v>2165.1</v>
      </c>
      <c r="G202" s="119">
        <f t="shared" si="3"/>
        <v>26.94384986808701</v>
      </c>
    </row>
    <row r="203" spans="1:7" ht="60.75" customHeight="1">
      <c r="A203" s="41"/>
      <c r="B203" s="112"/>
      <c r="C203" s="32" t="s">
        <v>262</v>
      </c>
      <c r="D203" s="97" t="s">
        <v>263</v>
      </c>
      <c r="E203" s="216">
        <v>1098.9</v>
      </c>
      <c r="F203" s="216"/>
      <c r="G203" s="119">
        <f t="shared" si="3"/>
        <v>0</v>
      </c>
    </row>
    <row r="204" spans="1:7" ht="26.25" customHeight="1">
      <c r="A204" s="41"/>
      <c r="B204" s="112"/>
      <c r="C204" s="32" t="s">
        <v>139</v>
      </c>
      <c r="D204" s="97" t="s">
        <v>264</v>
      </c>
      <c r="E204" s="216">
        <v>6562</v>
      </c>
      <c r="F204" s="216">
        <v>511.2</v>
      </c>
      <c r="G204" s="119">
        <f t="shared" si="3"/>
        <v>7.790307832977751</v>
      </c>
    </row>
    <row r="205" spans="1:7" ht="38.25" customHeight="1">
      <c r="A205" s="41"/>
      <c r="B205" s="112"/>
      <c r="C205" s="32" t="s">
        <v>265</v>
      </c>
      <c r="D205" s="97" t="s">
        <v>266</v>
      </c>
      <c r="E205" s="216">
        <v>500.1</v>
      </c>
      <c r="F205" s="216"/>
      <c r="G205" s="119">
        <f t="shared" si="3"/>
        <v>0</v>
      </c>
    </row>
    <row r="206" spans="1:7" ht="37.5" customHeight="1">
      <c r="A206" s="41"/>
      <c r="B206" s="112"/>
      <c r="C206" s="32" t="s">
        <v>27</v>
      </c>
      <c r="D206" s="97" t="s">
        <v>267</v>
      </c>
      <c r="E206" s="216">
        <v>698.1</v>
      </c>
      <c r="F206" s="216">
        <v>66.4</v>
      </c>
      <c r="G206" s="119">
        <f t="shared" si="3"/>
        <v>9.511531299240797</v>
      </c>
    </row>
    <row r="207" spans="1:7" ht="36" customHeight="1">
      <c r="A207" s="41"/>
      <c r="B207" s="112"/>
      <c r="C207" s="99" t="s">
        <v>140</v>
      </c>
      <c r="D207" s="97" t="s">
        <v>268</v>
      </c>
      <c r="E207" s="216">
        <v>273677.6</v>
      </c>
      <c r="F207" s="216">
        <v>65840</v>
      </c>
      <c r="G207" s="119">
        <f t="shared" si="3"/>
        <v>24.057504158177363</v>
      </c>
    </row>
    <row r="208" spans="1:7" ht="49.5" customHeight="1">
      <c r="A208" s="41"/>
      <c r="B208" s="112"/>
      <c r="C208" s="99" t="s">
        <v>142</v>
      </c>
      <c r="D208" s="97" t="s">
        <v>269</v>
      </c>
      <c r="E208" s="216">
        <v>43.8</v>
      </c>
      <c r="F208" s="216">
        <v>11</v>
      </c>
      <c r="G208" s="119">
        <f t="shared" si="3"/>
        <v>25.114155251141558</v>
      </c>
    </row>
    <row r="209" spans="1:7" ht="36" customHeight="1">
      <c r="A209" s="41"/>
      <c r="B209" s="112"/>
      <c r="C209" s="102" t="s">
        <v>345</v>
      </c>
      <c r="D209" s="97" t="s">
        <v>270</v>
      </c>
      <c r="E209" s="217">
        <v>11373.3</v>
      </c>
      <c r="F209" s="217">
        <v>0</v>
      </c>
      <c r="G209" s="119">
        <f t="shared" si="3"/>
        <v>0</v>
      </c>
    </row>
    <row r="210" spans="1:7" ht="37.5" customHeight="1">
      <c r="A210" s="41"/>
      <c r="B210" s="112"/>
      <c r="C210" s="102" t="s">
        <v>153</v>
      </c>
      <c r="D210" s="97" t="s">
        <v>271</v>
      </c>
      <c r="E210" s="217">
        <v>15780.9</v>
      </c>
      <c r="F210" s="217">
        <v>4325.4</v>
      </c>
      <c r="G210" s="119">
        <f t="shared" si="3"/>
        <v>27.40908313214075</v>
      </c>
    </row>
    <row r="211" spans="1:7" ht="24.75" customHeight="1">
      <c r="A211" s="41"/>
      <c r="B211" s="112"/>
      <c r="C211" s="103" t="s">
        <v>344</v>
      </c>
      <c r="D211" s="104" t="s">
        <v>272</v>
      </c>
      <c r="E211" s="213">
        <v>789.1</v>
      </c>
      <c r="F211" s="213">
        <v>222.6</v>
      </c>
      <c r="G211" s="119">
        <f t="shared" si="3"/>
        <v>28.20935242681536</v>
      </c>
    </row>
    <row r="212" spans="1:7" ht="34.5" customHeight="1">
      <c r="A212" s="41"/>
      <c r="B212" s="114"/>
      <c r="C212" s="105" t="s">
        <v>273</v>
      </c>
      <c r="D212" s="104" t="s">
        <v>274</v>
      </c>
      <c r="E212" s="213">
        <v>1342.5</v>
      </c>
      <c r="F212" s="213">
        <v>276.5</v>
      </c>
      <c r="G212" s="119">
        <f t="shared" si="3"/>
        <v>20.595903165735567</v>
      </c>
    </row>
    <row r="213" spans="1:7" ht="17.25" customHeight="1">
      <c r="A213" s="41"/>
      <c r="B213" s="114" t="s">
        <v>441</v>
      </c>
      <c r="C213" s="21" t="s">
        <v>402</v>
      </c>
      <c r="D213" s="80" t="s">
        <v>185</v>
      </c>
      <c r="E213" s="207">
        <f>E215+E214+E216</f>
        <v>192.4</v>
      </c>
      <c r="F213" s="207">
        <f>F215+F214+F216</f>
        <v>0</v>
      </c>
      <c r="G213" s="163">
        <f t="shared" si="3"/>
        <v>0</v>
      </c>
    </row>
    <row r="214" spans="1:7" ht="27.75" customHeight="1">
      <c r="A214" s="41"/>
      <c r="B214" s="114"/>
      <c r="C214" s="106" t="s">
        <v>275</v>
      </c>
      <c r="D214" s="107" t="s">
        <v>186</v>
      </c>
      <c r="E214" s="218"/>
      <c r="F214" s="218"/>
      <c r="G214" s="119">
        <v>0</v>
      </c>
    </row>
    <row r="215" spans="1:7" ht="25.5" customHeight="1">
      <c r="A215" s="41"/>
      <c r="B215" s="112"/>
      <c r="C215" s="36" t="s">
        <v>348</v>
      </c>
      <c r="D215" s="108" t="s">
        <v>349</v>
      </c>
      <c r="E215" s="219"/>
      <c r="F215" s="219"/>
      <c r="G215" s="119">
        <v>0</v>
      </c>
    </row>
    <row r="216" spans="1:7" ht="48" customHeight="1">
      <c r="A216" s="41"/>
      <c r="B216" s="114"/>
      <c r="C216" s="38" t="s">
        <v>315</v>
      </c>
      <c r="D216" s="108" t="s">
        <v>316</v>
      </c>
      <c r="E216" s="220">
        <v>192.4</v>
      </c>
      <c r="F216" s="220">
        <v>0</v>
      </c>
      <c r="G216" s="119">
        <f t="shared" si="3"/>
        <v>0</v>
      </c>
    </row>
    <row r="217" spans="1:7" ht="24" customHeight="1">
      <c r="A217" s="41"/>
      <c r="B217" s="114" t="s">
        <v>318</v>
      </c>
      <c r="C217" s="115" t="s">
        <v>276</v>
      </c>
      <c r="D217" s="202" t="s">
        <v>277</v>
      </c>
      <c r="E217" s="221">
        <f>E218</f>
        <v>89000</v>
      </c>
      <c r="F217" s="222"/>
      <c r="G217" s="145">
        <f t="shared" si="3"/>
        <v>0</v>
      </c>
    </row>
    <row r="218" spans="1:7" ht="18" customHeight="1">
      <c r="A218" s="41"/>
      <c r="B218" s="112"/>
      <c r="C218" s="116" t="s">
        <v>278</v>
      </c>
      <c r="D218" s="109" t="s">
        <v>279</v>
      </c>
      <c r="E218" s="171">
        <v>89000</v>
      </c>
      <c r="F218" s="171"/>
      <c r="G218" s="119">
        <f t="shared" si="3"/>
        <v>0</v>
      </c>
    </row>
    <row r="219" spans="1:7" ht="24" customHeight="1">
      <c r="A219" s="41"/>
      <c r="B219" s="112" t="s">
        <v>319</v>
      </c>
      <c r="C219" s="110" t="s">
        <v>480</v>
      </c>
      <c r="D219" s="111" t="s">
        <v>280</v>
      </c>
      <c r="E219" s="223">
        <v>38.8</v>
      </c>
      <c r="F219" s="223">
        <v>38.8</v>
      </c>
      <c r="G219" s="146">
        <f>F219/E219*100</f>
        <v>100</v>
      </c>
    </row>
    <row r="220" spans="1:7" ht="37.5" customHeight="1">
      <c r="A220" s="41"/>
      <c r="B220" s="112" t="s">
        <v>283</v>
      </c>
      <c r="C220" s="110" t="s">
        <v>281</v>
      </c>
      <c r="D220" s="199" t="s">
        <v>282</v>
      </c>
      <c r="E220" s="223">
        <f>(-84.8-0.8)</f>
        <v>-85.6</v>
      </c>
      <c r="F220" s="223">
        <f>(-84.8-0.8)</f>
        <v>-85.6</v>
      </c>
      <c r="G220" s="146">
        <f>F220/E220*100</f>
        <v>100</v>
      </c>
    </row>
    <row r="221" spans="1:7" ht="15.75" customHeight="1">
      <c r="A221" s="41"/>
      <c r="B221" s="127"/>
      <c r="C221" s="188"/>
      <c r="D221" s="189"/>
      <c r="E221" s="190"/>
      <c r="F221" s="190"/>
      <c r="G221" s="190"/>
    </row>
    <row r="222" spans="1:7" ht="24.75" customHeight="1">
      <c r="A222" s="1"/>
      <c r="B222" s="127"/>
      <c r="C222" s="191"/>
      <c r="D222" s="192"/>
      <c r="E222" s="193"/>
      <c r="F222" s="194"/>
      <c r="G222" s="195"/>
    </row>
    <row r="223" spans="1:7" ht="25.5" customHeight="1">
      <c r="A223" s="1"/>
      <c r="B223" s="127"/>
      <c r="C223" s="191"/>
      <c r="D223" s="192"/>
      <c r="E223" s="193"/>
      <c r="F223" s="194"/>
      <c r="G223" s="195"/>
    </row>
    <row r="224" spans="1:7" ht="48.75" customHeight="1">
      <c r="A224" s="1"/>
      <c r="B224" s="127"/>
      <c r="C224" s="35" t="s">
        <v>200</v>
      </c>
      <c r="F224" s="123" t="s">
        <v>201</v>
      </c>
      <c r="G224" s="195"/>
    </row>
    <row r="225" spans="1:8" ht="37.5" customHeight="1">
      <c r="A225" s="1"/>
      <c r="B225" s="127"/>
      <c r="C225" s="196"/>
      <c r="D225" s="197"/>
      <c r="E225" s="198"/>
      <c r="F225" s="198"/>
      <c r="G225" s="195"/>
      <c r="H225" s="37"/>
    </row>
    <row r="226" spans="2:7" ht="207" customHeight="1">
      <c r="B226" s="123"/>
      <c r="C226" s="35"/>
      <c r="D226" s="120" t="s">
        <v>476</v>
      </c>
      <c r="G226" s="123"/>
    </row>
    <row r="227" spans="2:7" ht="41.25" customHeight="1">
      <c r="B227" s="123"/>
      <c r="C227" s="26"/>
      <c r="D227" s="27"/>
      <c r="F227" s="165"/>
      <c r="G227" s="204"/>
    </row>
    <row r="228" spans="2:7" ht="38.25" customHeight="1">
      <c r="B228" s="123"/>
      <c r="C228" s="26"/>
      <c r="D228" s="27"/>
      <c r="F228" s="165"/>
      <c r="G228" s="204"/>
    </row>
    <row r="229" spans="2:7" ht="117" customHeight="1">
      <c r="B229" s="123"/>
      <c r="C229" s="26"/>
      <c r="D229" s="27"/>
      <c r="F229" s="165"/>
      <c r="G229" s="204"/>
    </row>
    <row r="230" spans="2:7" ht="29.25" customHeight="1">
      <c r="B230" s="123"/>
      <c r="C230" s="26"/>
      <c r="D230" s="27"/>
      <c r="F230" s="165"/>
      <c r="G230" s="204"/>
    </row>
    <row r="231" spans="2:9" ht="27.75" customHeight="1">
      <c r="B231" s="123"/>
      <c r="C231" s="26"/>
      <c r="D231" s="27"/>
      <c r="F231" s="165"/>
      <c r="G231" s="204"/>
      <c r="H231" s="203"/>
      <c r="I231" s="203"/>
    </row>
    <row r="232" spans="2:9" ht="46.5" customHeight="1" hidden="1">
      <c r="B232" s="123"/>
      <c r="C232" s="26"/>
      <c r="D232" s="27"/>
      <c r="F232" s="165"/>
      <c r="G232" s="204"/>
      <c r="H232" s="203"/>
      <c r="I232" s="203"/>
    </row>
    <row r="233" spans="2:9" ht="12.75" customHeight="1" hidden="1">
      <c r="B233" s="123"/>
      <c r="C233" s="26"/>
      <c r="D233" s="27"/>
      <c r="F233" s="165"/>
      <c r="G233" s="204"/>
      <c r="H233" s="203"/>
      <c r="I233" s="203"/>
    </row>
    <row r="234" spans="3:9" ht="18.75" customHeight="1">
      <c r="C234" s="4"/>
      <c r="D234" s="5"/>
      <c r="E234"/>
      <c r="F234" s="274" t="s">
        <v>136</v>
      </c>
      <c r="G234" s="275"/>
      <c r="H234" s="203"/>
      <c r="I234" s="203"/>
    </row>
    <row r="235" spans="3:9" ht="64.5" customHeight="1">
      <c r="C235" s="4"/>
      <c r="D235" s="5"/>
      <c r="E235" s="276" t="s">
        <v>199</v>
      </c>
      <c r="F235" s="277"/>
      <c r="G235" s="277"/>
      <c r="H235" s="203"/>
      <c r="I235" s="203"/>
    </row>
    <row r="236" spans="3:9" ht="18.75" customHeight="1">
      <c r="C236" s="4"/>
      <c r="D236" s="5"/>
      <c r="F236" s="290"/>
      <c r="G236" s="290"/>
      <c r="H236" s="203"/>
      <c r="I236" s="203"/>
    </row>
    <row r="237" spans="3:9" ht="66.75" customHeight="1">
      <c r="C237" s="289" t="s">
        <v>284</v>
      </c>
      <c r="D237" s="291"/>
      <c r="E237" s="291"/>
      <c r="F237" s="291"/>
      <c r="G237" s="284"/>
      <c r="H237" s="203"/>
      <c r="I237" s="203"/>
    </row>
    <row r="238" spans="3:9" ht="52.5" customHeight="1">
      <c r="C238" s="24" t="s">
        <v>397</v>
      </c>
      <c r="D238" s="33" t="s">
        <v>485</v>
      </c>
      <c r="E238" s="166" t="s">
        <v>285</v>
      </c>
      <c r="F238" s="167" t="s">
        <v>317</v>
      </c>
      <c r="G238" s="138" t="s">
        <v>322</v>
      </c>
      <c r="H238" s="203"/>
      <c r="I238" s="203"/>
    </row>
    <row r="239" spans="3:9" ht="1.5" customHeight="1">
      <c r="C239" s="8" t="s">
        <v>421</v>
      </c>
      <c r="D239" s="9" t="s">
        <v>422</v>
      </c>
      <c r="E239" s="168"/>
      <c r="F239" s="169">
        <v>-7124.433</v>
      </c>
      <c r="G239" s="125"/>
      <c r="H239" s="203"/>
      <c r="I239" s="203"/>
    </row>
    <row r="240" spans="3:9" ht="18.75" customHeight="1">
      <c r="C240" s="229" t="s">
        <v>423</v>
      </c>
      <c r="D240" s="230"/>
      <c r="E240" s="227">
        <f>E241</f>
        <v>39779.30000000005</v>
      </c>
      <c r="F240" s="228">
        <f>F241</f>
        <v>1635.2000000000116</v>
      </c>
      <c r="G240" s="225">
        <f>F240/E240*100</f>
        <v>4.110680680655541</v>
      </c>
      <c r="H240" s="203"/>
      <c r="I240" s="203"/>
    </row>
    <row r="241" spans="3:9" ht="29.25" customHeight="1">
      <c r="C241" s="34" t="s">
        <v>187</v>
      </c>
      <c r="D241" s="71" t="s">
        <v>463</v>
      </c>
      <c r="E241" s="170">
        <f>E242+E247+E257+E252</f>
        <v>39779.30000000005</v>
      </c>
      <c r="F241" s="170">
        <f>F242+F247+F257+F252</f>
        <v>1635.2000000000116</v>
      </c>
      <c r="G241" s="231">
        <f aca="true" t="shared" si="4" ref="G241:G262">F241/E241*100</f>
        <v>4.110680680655541</v>
      </c>
      <c r="H241" s="203"/>
      <c r="I241" s="203"/>
    </row>
    <row r="242" spans="3:9" ht="27.75" customHeight="1">
      <c r="C242" s="10" t="s">
        <v>426</v>
      </c>
      <c r="D242" s="71" t="s">
        <v>464</v>
      </c>
      <c r="E242" s="170">
        <f>E243+E245</f>
        <v>53000</v>
      </c>
      <c r="F242" s="232">
        <f>F243+F245</f>
        <v>0</v>
      </c>
      <c r="G242" s="231">
        <f t="shared" si="4"/>
        <v>0</v>
      </c>
      <c r="H242" s="203"/>
      <c r="I242" s="203"/>
    </row>
    <row r="243" spans="3:9" ht="30.75" customHeight="1">
      <c r="C243" s="10" t="s">
        <v>427</v>
      </c>
      <c r="D243" s="71" t="s">
        <v>451</v>
      </c>
      <c r="E243" s="170">
        <f>E244</f>
        <v>162000</v>
      </c>
      <c r="F243" s="170">
        <f>F244</f>
        <v>0</v>
      </c>
      <c r="G243" s="231">
        <f t="shared" si="4"/>
        <v>0</v>
      </c>
      <c r="H243" s="203"/>
      <c r="I243" s="203"/>
    </row>
    <row r="244" spans="3:9" ht="27.75" customHeight="1">
      <c r="C244" s="10" t="s">
        <v>428</v>
      </c>
      <c r="D244" s="71" t="s">
        <v>465</v>
      </c>
      <c r="E244" s="170">
        <v>162000</v>
      </c>
      <c r="F244" s="170">
        <v>0</v>
      </c>
      <c r="G244" s="231">
        <f t="shared" si="4"/>
        <v>0</v>
      </c>
      <c r="H244" s="203"/>
      <c r="I244" s="203"/>
    </row>
    <row r="245" spans="3:9" ht="28.5" customHeight="1">
      <c r="C245" s="10" t="s">
        <v>429</v>
      </c>
      <c r="D245" s="71" t="s">
        <v>453</v>
      </c>
      <c r="E245" s="170">
        <f>E246</f>
        <v>-109000</v>
      </c>
      <c r="F245" s="170">
        <f>F246</f>
        <v>0</v>
      </c>
      <c r="G245" s="231">
        <f t="shared" si="4"/>
        <v>0</v>
      </c>
      <c r="H245" s="203"/>
      <c r="I245" s="203"/>
    </row>
    <row r="246" spans="3:9" ht="28.5" customHeight="1">
      <c r="C246" s="10" t="s">
        <v>430</v>
      </c>
      <c r="D246" s="71" t="s">
        <v>466</v>
      </c>
      <c r="E246" s="170">
        <v>-109000</v>
      </c>
      <c r="F246" s="170">
        <v>0</v>
      </c>
      <c r="G246" s="231">
        <f t="shared" si="4"/>
        <v>0</v>
      </c>
      <c r="H246" s="203"/>
      <c r="I246" s="203"/>
    </row>
    <row r="247" spans="3:9" ht="28.5" customHeight="1">
      <c r="C247" s="10" t="s">
        <v>431</v>
      </c>
      <c r="D247" s="71" t="s">
        <v>455</v>
      </c>
      <c r="E247" s="170">
        <f>E248+E250</f>
        <v>-15000</v>
      </c>
      <c r="F247" s="170">
        <f>F248+F250</f>
        <v>0</v>
      </c>
      <c r="G247" s="231">
        <f t="shared" si="4"/>
        <v>0</v>
      </c>
      <c r="H247" s="203"/>
      <c r="I247" s="203"/>
    </row>
    <row r="248" spans="3:9" ht="37.5" customHeight="1">
      <c r="C248" s="10" t="s">
        <v>514</v>
      </c>
      <c r="D248" s="71" t="s">
        <v>456</v>
      </c>
      <c r="E248" s="170">
        <f>E249</f>
        <v>0</v>
      </c>
      <c r="F248" s="170">
        <f>F249</f>
        <v>0</v>
      </c>
      <c r="G248" s="231">
        <v>0</v>
      </c>
      <c r="H248" s="203"/>
      <c r="I248" s="203"/>
    </row>
    <row r="249" spans="3:9" ht="38.25" customHeight="1">
      <c r="C249" s="10" t="s">
        <v>515</v>
      </c>
      <c r="D249" s="71" t="s">
        <v>467</v>
      </c>
      <c r="E249" s="170">
        <v>0</v>
      </c>
      <c r="F249" s="170">
        <v>0</v>
      </c>
      <c r="G249" s="231">
        <v>0</v>
      </c>
      <c r="H249" s="203"/>
      <c r="I249" s="203"/>
    </row>
    <row r="250" spans="3:9" ht="28.5" customHeight="1">
      <c r="C250" s="10" t="s">
        <v>534</v>
      </c>
      <c r="D250" s="71" t="s">
        <v>468</v>
      </c>
      <c r="E250" s="170">
        <f>E251</f>
        <v>-15000</v>
      </c>
      <c r="F250" s="170">
        <v>0</v>
      </c>
      <c r="G250" s="231">
        <f t="shared" si="4"/>
        <v>0</v>
      </c>
      <c r="H250" s="203"/>
      <c r="I250" s="203"/>
    </row>
    <row r="251" spans="3:9" ht="40.5" customHeight="1">
      <c r="C251" s="10" t="s">
        <v>535</v>
      </c>
      <c r="D251" s="71" t="s">
        <v>460</v>
      </c>
      <c r="E251" s="170">
        <v>-15000</v>
      </c>
      <c r="F251" s="170">
        <v>0</v>
      </c>
      <c r="G251" s="231">
        <f t="shared" si="4"/>
        <v>0</v>
      </c>
      <c r="H251" s="203"/>
      <c r="I251" s="203"/>
    </row>
    <row r="252" spans="3:9" ht="40.5" customHeight="1">
      <c r="C252" s="42" t="s">
        <v>149</v>
      </c>
      <c r="D252" s="76" t="s">
        <v>469</v>
      </c>
      <c r="E252" s="170">
        <f aca="true" t="shared" si="5" ref="E252:F255">E253</f>
        <v>0</v>
      </c>
      <c r="F252" s="170">
        <f t="shared" si="5"/>
        <v>0</v>
      </c>
      <c r="G252" s="231">
        <v>0</v>
      </c>
      <c r="H252" s="203"/>
      <c r="I252" s="203"/>
    </row>
    <row r="253" spans="3:9" ht="40.5" customHeight="1">
      <c r="C253" s="42" t="s">
        <v>150</v>
      </c>
      <c r="D253" s="76" t="s">
        <v>470</v>
      </c>
      <c r="E253" s="170">
        <f t="shared" si="5"/>
        <v>0</v>
      </c>
      <c r="F253" s="170">
        <f t="shared" si="5"/>
        <v>0</v>
      </c>
      <c r="G253" s="231">
        <v>0</v>
      </c>
      <c r="H253" s="203"/>
      <c r="I253" s="203"/>
    </row>
    <row r="254" spans="3:9" ht="55.5" customHeight="1">
      <c r="C254" s="42" t="s">
        <v>148</v>
      </c>
      <c r="D254" s="76" t="s">
        <v>471</v>
      </c>
      <c r="E254" s="170">
        <f t="shared" si="5"/>
        <v>0</v>
      </c>
      <c r="F254" s="170">
        <f t="shared" si="5"/>
        <v>0</v>
      </c>
      <c r="G254" s="231">
        <v>0</v>
      </c>
      <c r="H254" s="203"/>
      <c r="I254" s="203"/>
    </row>
    <row r="255" spans="3:9" ht="57.75" customHeight="1">
      <c r="C255" s="42" t="s">
        <v>147</v>
      </c>
      <c r="D255" s="76" t="s">
        <v>472</v>
      </c>
      <c r="E255" s="170">
        <f t="shared" si="5"/>
        <v>0</v>
      </c>
      <c r="F255" s="170">
        <f t="shared" si="5"/>
        <v>0</v>
      </c>
      <c r="G255" s="231">
        <v>0</v>
      </c>
      <c r="H255" s="203"/>
      <c r="I255" s="203"/>
    </row>
    <row r="256" spans="3:9" ht="40.5" customHeight="1">
      <c r="C256" s="42" t="s">
        <v>151</v>
      </c>
      <c r="D256" s="76" t="s">
        <v>473</v>
      </c>
      <c r="E256" s="170">
        <v>0</v>
      </c>
      <c r="F256" s="170">
        <v>0</v>
      </c>
      <c r="G256" s="231">
        <v>0</v>
      </c>
      <c r="H256" s="203"/>
      <c r="I256" s="203"/>
    </row>
    <row r="257" spans="3:9" ht="26.25" customHeight="1">
      <c r="C257" s="42" t="s">
        <v>416</v>
      </c>
      <c r="D257" s="77" t="s">
        <v>114</v>
      </c>
      <c r="E257" s="170">
        <f>E261+E258</f>
        <v>1779.3000000000466</v>
      </c>
      <c r="F257" s="170">
        <f>F261+F258</f>
        <v>1635.2000000000116</v>
      </c>
      <c r="G257" s="231">
        <f t="shared" si="4"/>
        <v>91.90130950373567</v>
      </c>
      <c r="H257" s="203"/>
      <c r="I257" s="203"/>
    </row>
    <row r="258" spans="3:9" ht="29.25" customHeight="1">
      <c r="C258" s="10" t="s">
        <v>486</v>
      </c>
      <c r="D258" s="71" t="s">
        <v>474</v>
      </c>
      <c r="E258" s="170">
        <v>-1881547.2</v>
      </c>
      <c r="F258" s="170">
        <v>-363648.2</v>
      </c>
      <c r="G258" s="231">
        <f t="shared" si="4"/>
        <v>19.32708358312776</v>
      </c>
      <c r="H258" s="203"/>
      <c r="I258" s="203"/>
    </row>
    <row r="259" spans="3:9" ht="32.25" customHeight="1" hidden="1">
      <c r="C259" s="25" t="s">
        <v>487</v>
      </c>
      <c r="D259" s="74" t="s">
        <v>488</v>
      </c>
      <c r="E259" s="171"/>
      <c r="F259" s="171"/>
      <c r="G259" s="231" t="e">
        <f t="shared" si="4"/>
        <v>#DIV/0!</v>
      </c>
      <c r="H259" s="203"/>
      <c r="I259" s="203"/>
    </row>
    <row r="260" spans="3:9" ht="17.25" customHeight="1" hidden="1">
      <c r="C260" s="25" t="s">
        <v>489</v>
      </c>
      <c r="D260" s="74" t="s">
        <v>490</v>
      </c>
      <c r="E260" s="171"/>
      <c r="F260" s="171"/>
      <c r="G260" s="231" t="e">
        <f t="shared" si="4"/>
        <v>#DIV/0!</v>
      </c>
      <c r="H260" s="203"/>
      <c r="I260" s="203"/>
    </row>
    <row r="261" spans="3:9" ht="27" customHeight="1">
      <c r="C261" s="10" t="s">
        <v>491</v>
      </c>
      <c r="D261" s="75" t="s">
        <v>475</v>
      </c>
      <c r="E261" s="170">
        <v>1883326.5</v>
      </c>
      <c r="F261" s="170">
        <v>365283.4</v>
      </c>
      <c r="G261" s="231">
        <f t="shared" si="4"/>
        <v>19.395649134656153</v>
      </c>
      <c r="H261" s="203"/>
      <c r="I261" s="203"/>
    </row>
    <row r="262" spans="3:9" ht="19.5" customHeight="1">
      <c r="C262" s="29" t="s">
        <v>0</v>
      </c>
      <c r="D262" s="78"/>
      <c r="E262" s="227">
        <f>E241</f>
        <v>39779.30000000005</v>
      </c>
      <c r="F262" s="228">
        <f>F241</f>
        <v>1635.2000000000116</v>
      </c>
      <c r="G262" s="225">
        <f t="shared" si="4"/>
        <v>4.110680680655541</v>
      </c>
      <c r="H262" s="203"/>
      <c r="I262" s="203"/>
    </row>
    <row r="263" spans="3:9" ht="121.5" customHeight="1">
      <c r="C263" s="35" t="s">
        <v>200</v>
      </c>
      <c r="F263" s="123" t="s">
        <v>201</v>
      </c>
      <c r="G263" s="123"/>
      <c r="H263" s="203"/>
      <c r="I263" s="203"/>
    </row>
    <row r="264" spans="7:9" ht="44.25" customHeight="1">
      <c r="G264" s="123"/>
      <c r="H264" s="203"/>
      <c r="I264" s="203"/>
    </row>
    <row r="265" spans="3:9" ht="42" customHeight="1">
      <c r="C265" s="28"/>
      <c r="D265" s="65"/>
      <c r="E265" s="172"/>
      <c r="F265" s="173"/>
      <c r="G265" s="123"/>
      <c r="H265" s="203"/>
      <c r="I265" s="203"/>
    </row>
    <row r="266" spans="3:9" ht="7.5" customHeight="1" hidden="1">
      <c r="C266" s="28"/>
      <c r="D266" s="65"/>
      <c r="E266" s="172"/>
      <c r="F266" s="173"/>
      <c r="G266" s="123"/>
      <c r="H266" s="203"/>
      <c r="I266" s="203"/>
    </row>
    <row r="267" spans="3:9" ht="84.75" customHeight="1" hidden="1">
      <c r="C267" s="28"/>
      <c r="D267" s="65"/>
      <c r="E267" s="172"/>
      <c r="F267" s="173"/>
      <c r="G267" s="123"/>
      <c r="H267" s="203"/>
      <c r="I267" s="203"/>
    </row>
    <row r="268" spans="3:9" ht="30" customHeight="1" hidden="1">
      <c r="C268" s="28"/>
      <c r="D268" s="65"/>
      <c r="E268" s="172"/>
      <c r="F268" s="173"/>
      <c r="G268" s="123"/>
      <c r="H268" s="203"/>
      <c r="I268" s="203"/>
    </row>
    <row r="269" spans="3:9" ht="61.5" customHeight="1" hidden="1">
      <c r="C269" s="28"/>
      <c r="D269" s="65"/>
      <c r="E269" s="172"/>
      <c r="F269" s="173"/>
      <c r="G269" s="123"/>
      <c r="H269" s="203"/>
      <c r="I269" s="203"/>
    </row>
    <row r="270" spans="5:9" ht="43.5" customHeight="1" hidden="1">
      <c r="E270" s="133"/>
      <c r="F270" s="292"/>
      <c r="G270" s="292"/>
      <c r="H270" s="203"/>
      <c r="I270" s="203"/>
    </row>
    <row r="271" spans="5:9" ht="12.75" customHeight="1" hidden="1">
      <c r="E271" s="174"/>
      <c r="F271" s="293"/>
      <c r="G271" s="293"/>
      <c r="H271" s="205"/>
      <c r="I271" s="205"/>
    </row>
    <row r="272" spans="5:9" ht="28.5" customHeight="1" hidden="1">
      <c r="E272" s="293"/>
      <c r="F272" s="290"/>
      <c r="G272" s="290"/>
      <c r="H272" s="122"/>
      <c r="I272" s="203"/>
    </row>
    <row r="273" spans="5:9" ht="15.75" customHeight="1">
      <c r="E273"/>
      <c r="F273" s="274" t="s">
        <v>137</v>
      </c>
      <c r="G273" s="275"/>
      <c r="H273" s="203"/>
      <c r="I273" s="203"/>
    </row>
    <row r="274" spans="5:9" ht="56.25" customHeight="1">
      <c r="E274" s="276" t="s">
        <v>199</v>
      </c>
      <c r="F274" s="277"/>
      <c r="G274" s="277"/>
      <c r="H274" s="203"/>
      <c r="I274" s="203"/>
    </row>
    <row r="275" spans="5:9" ht="12.75">
      <c r="E275" s="133"/>
      <c r="F275" s="127"/>
      <c r="G275" s="127"/>
      <c r="H275" s="203"/>
      <c r="I275" s="203"/>
    </row>
    <row r="276" spans="3:9" ht="40.5" customHeight="1">
      <c r="C276" s="289" t="s">
        <v>287</v>
      </c>
      <c r="D276" s="284"/>
      <c r="E276" s="284"/>
      <c r="F276" s="284"/>
      <c r="G276" s="284"/>
      <c r="H276" s="23"/>
      <c r="I276" s="203"/>
    </row>
    <row r="277" spans="7:9" ht="12.75">
      <c r="G277" s="123"/>
      <c r="H277" s="203"/>
      <c r="I277" s="203"/>
    </row>
    <row r="278" spans="3:9" ht="60" customHeight="1">
      <c r="C278" s="24" t="s">
        <v>352</v>
      </c>
      <c r="D278" s="33" t="s">
        <v>485</v>
      </c>
      <c r="E278" s="166" t="s">
        <v>285</v>
      </c>
      <c r="F278" s="175" t="s">
        <v>286</v>
      </c>
      <c r="G278" s="138" t="s">
        <v>322</v>
      </c>
      <c r="H278" s="203"/>
      <c r="I278" s="203"/>
    </row>
    <row r="279" spans="3:9" ht="0.75" customHeight="1" hidden="1">
      <c r="C279" s="8" t="s">
        <v>421</v>
      </c>
      <c r="D279" s="9" t="s">
        <v>422</v>
      </c>
      <c r="E279" s="168"/>
      <c r="F279" s="176">
        <v>-7124.433</v>
      </c>
      <c r="G279" s="125"/>
      <c r="H279" s="203"/>
      <c r="I279" s="203"/>
    </row>
    <row r="280" spans="3:9" ht="12.75" customHeight="1" hidden="1">
      <c r="C280" s="10" t="s">
        <v>423</v>
      </c>
      <c r="D280" s="11"/>
      <c r="E280" s="177"/>
      <c r="F280" s="176">
        <v>9400</v>
      </c>
      <c r="G280" s="125"/>
      <c r="H280" s="203"/>
      <c r="I280" s="203"/>
    </row>
    <row r="281" spans="3:9" ht="25.5" customHeight="1" hidden="1">
      <c r="C281" s="10" t="s">
        <v>424</v>
      </c>
      <c r="D281" s="11" t="s">
        <v>425</v>
      </c>
      <c r="E281" s="177"/>
      <c r="F281" s="176">
        <v>9400</v>
      </c>
      <c r="G281" s="125"/>
      <c r="H281" s="203"/>
      <c r="I281" s="203"/>
    </row>
    <row r="282" spans="3:9" ht="16.5" customHeight="1">
      <c r="C282" s="10" t="s">
        <v>426</v>
      </c>
      <c r="D282" s="71" t="s">
        <v>446</v>
      </c>
      <c r="E282" s="178">
        <f>E283+E285</f>
        <v>53000</v>
      </c>
      <c r="F282" s="178">
        <f>F283+F285</f>
        <v>0</v>
      </c>
      <c r="G282" s="231">
        <f aca="true" t="shared" si="6" ref="G282:G302">F282/E282*100</f>
        <v>0</v>
      </c>
      <c r="H282" s="203"/>
      <c r="I282" s="203"/>
    </row>
    <row r="283" spans="3:9" ht="25.5">
      <c r="C283" s="10" t="s">
        <v>427</v>
      </c>
      <c r="D283" s="71" t="s">
        <v>451</v>
      </c>
      <c r="E283" s="178">
        <f>E284</f>
        <v>162000</v>
      </c>
      <c r="F283" s="179">
        <f>F284</f>
        <v>0</v>
      </c>
      <c r="G283" s="231">
        <f t="shared" si="6"/>
        <v>0</v>
      </c>
      <c r="H283" s="203"/>
      <c r="I283" s="203"/>
    </row>
    <row r="284" spans="3:9" ht="25.5">
      <c r="C284" s="10" t="s">
        <v>428</v>
      </c>
      <c r="D284" s="71" t="s">
        <v>452</v>
      </c>
      <c r="E284" s="178">
        <v>162000</v>
      </c>
      <c r="F284" s="179">
        <v>0</v>
      </c>
      <c r="G284" s="231">
        <f t="shared" si="6"/>
        <v>0</v>
      </c>
      <c r="H284" s="203"/>
      <c r="I284" s="203"/>
    </row>
    <row r="285" spans="3:9" ht="25.5">
      <c r="C285" s="10" t="s">
        <v>429</v>
      </c>
      <c r="D285" s="71" t="s">
        <v>453</v>
      </c>
      <c r="E285" s="178">
        <f>E286</f>
        <v>-109000</v>
      </c>
      <c r="F285" s="179">
        <f>F286</f>
        <v>0</v>
      </c>
      <c r="G285" s="231">
        <f t="shared" si="6"/>
        <v>0</v>
      </c>
      <c r="H285" s="203"/>
      <c r="I285" s="203"/>
    </row>
    <row r="286" spans="3:9" ht="24.75" customHeight="1">
      <c r="C286" s="10" t="s">
        <v>430</v>
      </c>
      <c r="D286" s="71" t="s">
        <v>454</v>
      </c>
      <c r="E286" s="178">
        <v>-109000</v>
      </c>
      <c r="F286" s="179">
        <v>0</v>
      </c>
      <c r="G286" s="231">
        <f t="shared" si="6"/>
        <v>0</v>
      </c>
      <c r="H286" s="203"/>
      <c r="I286" s="203"/>
    </row>
    <row r="287" spans="3:9" ht="25.5">
      <c r="C287" s="10" t="s">
        <v>431</v>
      </c>
      <c r="D287" s="71" t="s">
        <v>455</v>
      </c>
      <c r="E287" s="180">
        <f>E288+E290</f>
        <v>-15000</v>
      </c>
      <c r="F287" s="181">
        <f>F288+F290</f>
        <v>0</v>
      </c>
      <c r="G287" s="231">
        <f t="shared" si="6"/>
        <v>0</v>
      </c>
      <c r="H287" s="203"/>
      <c r="I287" s="203"/>
    </row>
    <row r="288" spans="3:9" ht="25.5">
      <c r="C288" s="10" t="s">
        <v>514</v>
      </c>
      <c r="D288" s="71" t="s">
        <v>456</v>
      </c>
      <c r="E288" s="180">
        <f>E289</f>
        <v>0</v>
      </c>
      <c r="F288" s="181">
        <f>F289</f>
        <v>0</v>
      </c>
      <c r="G288" s="231">
        <v>0</v>
      </c>
      <c r="H288" s="203"/>
      <c r="I288" s="203"/>
    </row>
    <row r="289" spans="3:9" ht="38.25">
      <c r="C289" s="10" t="s">
        <v>515</v>
      </c>
      <c r="D289" s="71" t="s">
        <v>457</v>
      </c>
      <c r="E289" s="180">
        <v>0</v>
      </c>
      <c r="F289" s="179">
        <v>0</v>
      </c>
      <c r="G289" s="231">
        <v>0</v>
      </c>
      <c r="H289" s="203"/>
      <c r="I289" s="203"/>
    </row>
    <row r="290" spans="3:9" ht="38.25">
      <c r="C290" s="10" t="s">
        <v>534</v>
      </c>
      <c r="D290" s="71" t="s">
        <v>459</v>
      </c>
      <c r="E290" s="178">
        <f>E291</f>
        <v>-15000</v>
      </c>
      <c r="F290" s="179">
        <f>F291</f>
        <v>0</v>
      </c>
      <c r="G290" s="231">
        <f t="shared" si="6"/>
        <v>0</v>
      </c>
      <c r="H290" s="203"/>
      <c r="I290" s="203"/>
    </row>
    <row r="291" spans="3:9" ht="38.25">
      <c r="C291" s="10" t="s">
        <v>535</v>
      </c>
      <c r="D291" s="71" t="s">
        <v>460</v>
      </c>
      <c r="E291" s="178">
        <v>-15000</v>
      </c>
      <c r="F291" s="179">
        <v>0</v>
      </c>
      <c r="G291" s="231">
        <f t="shared" si="6"/>
        <v>0</v>
      </c>
      <c r="H291" s="203"/>
      <c r="I291" s="203"/>
    </row>
    <row r="292" spans="3:9" ht="12.75">
      <c r="C292" s="45" t="s">
        <v>149</v>
      </c>
      <c r="D292" s="72" t="s">
        <v>450</v>
      </c>
      <c r="E292" s="170">
        <f aca="true" t="shared" si="7" ref="E292:F295">E293</f>
        <v>0</v>
      </c>
      <c r="F292" s="170">
        <f t="shared" si="7"/>
        <v>0</v>
      </c>
      <c r="G292" s="231">
        <v>0</v>
      </c>
      <c r="H292" s="203"/>
      <c r="I292" s="203"/>
    </row>
    <row r="293" spans="3:9" ht="12.75">
      <c r="C293" s="45" t="s">
        <v>150</v>
      </c>
      <c r="D293" s="72" t="s">
        <v>449</v>
      </c>
      <c r="E293" s="170">
        <f t="shared" si="7"/>
        <v>0</v>
      </c>
      <c r="F293" s="170">
        <f t="shared" si="7"/>
        <v>0</v>
      </c>
      <c r="G293" s="231">
        <v>0</v>
      </c>
      <c r="H293" s="203"/>
      <c r="I293" s="203"/>
    </row>
    <row r="294" spans="3:9" ht="51">
      <c r="C294" s="45" t="s">
        <v>148</v>
      </c>
      <c r="D294" s="72" t="s">
        <v>448</v>
      </c>
      <c r="E294" s="170">
        <f t="shared" si="7"/>
        <v>0</v>
      </c>
      <c r="F294" s="170">
        <f t="shared" si="7"/>
        <v>0</v>
      </c>
      <c r="G294" s="231">
        <v>0</v>
      </c>
      <c r="H294" s="203"/>
      <c r="I294" s="203"/>
    </row>
    <row r="295" spans="3:9" ht="51">
      <c r="C295" s="45" t="s">
        <v>147</v>
      </c>
      <c r="D295" s="72" t="s">
        <v>447</v>
      </c>
      <c r="E295" s="170">
        <f t="shared" si="7"/>
        <v>0</v>
      </c>
      <c r="F295" s="170">
        <f t="shared" si="7"/>
        <v>0</v>
      </c>
      <c r="G295" s="231">
        <v>0</v>
      </c>
      <c r="H295" s="203"/>
      <c r="I295" s="203"/>
    </row>
    <row r="296" spans="3:9" ht="25.5">
      <c r="C296" s="45" t="s">
        <v>151</v>
      </c>
      <c r="D296" s="72" t="s">
        <v>445</v>
      </c>
      <c r="E296" s="170">
        <v>0</v>
      </c>
      <c r="F296" s="170">
        <v>0</v>
      </c>
      <c r="G296" s="231">
        <v>0</v>
      </c>
      <c r="H296" s="203"/>
      <c r="I296" s="203"/>
    </row>
    <row r="297" spans="3:9" ht="12.75">
      <c r="C297" s="45" t="s">
        <v>113</v>
      </c>
      <c r="D297" s="73" t="s">
        <v>114</v>
      </c>
      <c r="E297" s="182">
        <f>E301+E298</f>
        <v>1779.3000000000466</v>
      </c>
      <c r="F297" s="183">
        <f>F301+F298</f>
        <v>1635.2000000000116</v>
      </c>
      <c r="G297" s="231">
        <f t="shared" si="6"/>
        <v>91.90130950373567</v>
      </c>
      <c r="H297" s="203"/>
      <c r="I297" s="203"/>
    </row>
    <row r="298" spans="3:9" ht="25.5" customHeight="1">
      <c r="C298" s="10" t="s">
        <v>486</v>
      </c>
      <c r="D298" s="71" t="s">
        <v>461</v>
      </c>
      <c r="E298" s="170">
        <v>-1881547.2</v>
      </c>
      <c r="F298" s="170">
        <v>-363648.2</v>
      </c>
      <c r="G298" s="231">
        <f t="shared" si="6"/>
        <v>19.32708358312776</v>
      </c>
      <c r="H298" s="203"/>
      <c r="I298" s="203"/>
    </row>
    <row r="299" spans="3:9" ht="0.75" customHeight="1" hidden="1">
      <c r="C299" s="25" t="s">
        <v>487</v>
      </c>
      <c r="D299" s="74" t="s">
        <v>488</v>
      </c>
      <c r="E299" s="171"/>
      <c r="F299" s="171"/>
      <c r="G299" s="231" t="e">
        <f t="shared" si="6"/>
        <v>#DIV/0!</v>
      </c>
      <c r="H299" s="203"/>
      <c r="I299" s="203"/>
    </row>
    <row r="300" spans="3:9" ht="25.5" customHeight="1" hidden="1">
      <c r="C300" s="25" t="s">
        <v>489</v>
      </c>
      <c r="D300" s="74" t="s">
        <v>490</v>
      </c>
      <c r="E300" s="171"/>
      <c r="F300" s="171"/>
      <c r="G300" s="231" t="e">
        <f t="shared" si="6"/>
        <v>#DIV/0!</v>
      </c>
      <c r="H300" s="203"/>
      <c r="I300" s="203"/>
    </row>
    <row r="301" spans="3:9" ht="12.75">
      <c r="C301" s="10" t="s">
        <v>491</v>
      </c>
      <c r="D301" s="75" t="s">
        <v>462</v>
      </c>
      <c r="E301" s="170">
        <v>1883326.5</v>
      </c>
      <c r="F301" s="170">
        <v>365283.4</v>
      </c>
      <c r="G301" s="231">
        <f t="shared" si="6"/>
        <v>19.395649134656153</v>
      </c>
      <c r="H301" s="203"/>
      <c r="I301" s="203"/>
    </row>
    <row r="302" spans="3:9" ht="24" customHeight="1">
      <c r="C302" s="29" t="s">
        <v>0</v>
      </c>
      <c r="D302" s="184"/>
      <c r="E302" s="185">
        <f>E282+E287+E297+E292</f>
        <v>39779.30000000005</v>
      </c>
      <c r="F302" s="186">
        <f>F282+F287+F297+F292</f>
        <v>1635.2000000000116</v>
      </c>
      <c r="G302" s="226">
        <f t="shared" si="6"/>
        <v>4.110680680655541</v>
      </c>
      <c r="H302" s="203"/>
      <c r="I302" s="203"/>
    </row>
    <row r="303" spans="7:9" ht="12.75">
      <c r="G303" s="123"/>
      <c r="H303" s="203"/>
      <c r="I303" s="203"/>
    </row>
    <row r="304" spans="7:9" ht="12.75">
      <c r="G304" s="123"/>
      <c r="H304" s="203"/>
      <c r="I304" s="203"/>
    </row>
    <row r="305" spans="7:9" ht="12.75">
      <c r="G305" s="123"/>
      <c r="H305" s="203"/>
      <c r="I305" s="203"/>
    </row>
    <row r="306" spans="3:9" ht="13.5">
      <c r="C306" s="35"/>
      <c r="G306" s="123"/>
      <c r="H306" s="203"/>
      <c r="I306" s="203"/>
    </row>
    <row r="307" spans="3:9" ht="13.5">
      <c r="C307" s="35" t="s">
        <v>200</v>
      </c>
      <c r="F307" s="123" t="s">
        <v>201</v>
      </c>
      <c r="G307" s="123"/>
      <c r="H307" s="203"/>
      <c r="I307" s="203"/>
    </row>
    <row r="308" spans="7:9" ht="12.75">
      <c r="G308" s="123"/>
      <c r="H308" s="203"/>
      <c r="I308" s="203"/>
    </row>
    <row r="309" spans="7:9" ht="12.75">
      <c r="G309" s="123"/>
      <c r="H309" s="203"/>
      <c r="I309" s="203"/>
    </row>
    <row r="310" spans="7:9" ht="12.75">
      <c r="G310" s="123"/>
      <c r="H310" s="203"/>
      <c r="I310" s="203"/>
    </row>
    <row r="311" spans="7:9" ht="12.75">
      <c r="G311" s="123"/>
      <c r="H311" s="203"/>
      <c r="I311" s="203"/>
    </row>
    <row r="312" spans="7:9" ht="12.75">
      <c r="G312" s="123"/>
      <c r="H312" s="203"/>
      <c r="I312" s="203"/>
    </row>
    <row r="313" spans="7:9" ht="12.75">
      <c r="G313" s="123"/>
      <c r="H313" s="203"/>
      <c r="I313" s="203"/>
    </row>
    <row r="314" spans="7:9" ht="12.75">
      <c r="G314" s="123"/>
      <c r="H314" s="203"/>
      <c r="I314" s="203"/>
    </row>
    <row r="315" spans="7:9" ht="12.75">
      <c r="G315" s="123"/>
      <c r="H315" s="203"/>
      <c r="I315" s="203"/>
    </row>
    <row r="316" spans="7:9" ht="12.75">
      <c r="G316" s="123"/>
      <c r="H316" s="203"/>
      <c r="I316" s="203"/>
    </row>
    <row r="317" spans="7:9" ht="12.75">
      <c r="G317" s="123"/>
      <c r="H317" s="203"/>
      <c r="I317" s="203"/>
    </row>
    <row r="318" spans="7:9" ht="12.75">
      <c r="G318" s="123"/>
      <c r="H318" s="203"/>
      <c r="I318" s="203"/>
    </row>
    <row r="319" spans="7:9" ht="12.75">
      <c r="G319" s="123"/>
      <c r="H319" s="203"/>
      <c r="I319" s="203"/>
    </row>
    <row r="320" spans="7:9" ht="12.75">
      <c r="G320" s="123"/>
      <c r="H320" s="203"/>
      <c r="I320" s="203"/>
    </row>
    <row r="321" spans="7:9" ht="12.75">
      <c r="G321" s="123"/>
      <c r="H321" s="203"/>
      <c r="I321" s="203"/>
    </row>
    <row r="322" spans="7:9" ht="12.75">
      <c r="G322" s="123"/>
      <c r="H322" s="203"/>
      <c r="I322" s="203"/>
    </row>
    <row r="323" spans="7:9" ht="12.75">
      <c r="G323" s="123"/>
      <c r="H323" s="203"/>
      <c r="I323" s="203"/>
    </row>
    <row r="324" spans="7:9" ht="12.75">
      <c r="G324" s="123"/>
      <c r="H324" s="203"/>
      <c r="I324" s="203"/>
    </row>
    <row r="325" spans="7:9" ht="12.75">
      <c r="G325" s="123"/>
      <c r="H325" s="203"/>
      <c r="I325" s="203"/>
    </row>
    <row r="326" spans="7:9" ht="12.75">
      <c r="G326" s="123"/>
      <c r="H326" s="203"/>
      <c r="I326" s="203"/>
    </row>
    <row r="327" spans="7:9" ht="12.75">
      <c r="G327" s="123"/>
      <c r="H327" s="203"/>
      <c r="I327" s="203"/>
    </row>
    <row r="328" spans="7:9" ht="12.75">
      <c r="G328" s="123"/>
      <c r="H328" s="203"/>
      <c r="I328" s="203"/>
    </row>
  </sheetData>
  <sheetProtection/>
  <mergeCells count="20">
    <mergeCell ref="D45:D46"/>
    <mergeCell ref="C45:C46"/>
    <mergeCell ref="C276:G276"/>
    <mergeCell ref="F236:G236"/>
    <mergeCell ref="C237:G237"/>
    <mergeCell ref="F270:G270"/>
    <mergeCell ref="F271:G271"/>
    <mergeCell ref="E272:G272"/>
    <mergeCell ref="F273:G273"/>
    <mergeCell ref="E274:G274"/>
    <mergeCell ref="F1:G1"/>
    <mergeCell ref="E2:G2"/>
    <mergeCell ref="F3:G3"/>
    <mergeCell ref="C6:G6"/>
    <mergeCell ref="F234:G234"/>
    <mergeCell ref="E235:G235"/>
    <mergeCell ref="F37:G37"/>
    <mergeCell ref="C38:D38"/>
    <mergeCell ref="E38:G38"/>
    <mergeCell ref="A41:G41"/>
  </mergeCells>
  <printOptions horizontalCentered="1" verticalCentered="1"/>
  <pageMargins left="0.1968503937007874" right="0.2755905511811024" top="0.3937007874015748" bottom="0.3937007874015748" header="0.8267716535433072" footer="0.1968503937007874"/>
  <pageSetup fitToHeight="10"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codeName="Лист3321211128">
    <pageSetUpPr fitToPage="1"/>
  </sheetPr>
  <dimension ref="A1:I339"/>
  <sheetViews>
    <sheetView view="pageBreakPreview" zoomScale="120" zoomScaleSheetLayoutView="120" zoomScalePageLayoutView="0" workbookViewId="0" topLeftCell="A1">
      <selection activeCell="A1" sqref="A1:G326"/>
    </sheetView>
  </sheetViews>
  <sheetFormatPr defaultColWidth="9.00390625" defaultRowHeight="12.75"/>
  <cols>
    <col min="1" max="1" width="4.25390625" style="0" customWidth="1"/>
    <col min="2" max="2" width="6.00390625" style="117" customWidth="1"/>
    <col min="3" max="3" width="61.25390625" style="117" customWidth="1"/>
    <col min="4" max="4" width="27.375" style="120" customWidth="1"/>
    <col min="5" max="5" width="15.625" style="121" customWidth="1"/>
    <col min="6" max="6" width="15.00390625" style="123" customWidth="1"/>
    <col min="7" max="7" width="11.625" style="124" customWidth="1"/>
    <col min="8" max="8" width="7.25390625" style="0" customWidth="1"/>
  </cols>
  <sheetData>
    <row r="1" spans="5:8" ht="24.75" customHeight="1">
      <c r="E1"/>
      <c r="F1" s="274" t="s">
        <v>353</v>
      </c>
      <c r="G1" s="275"/>
      <c r="H1" s="203"/>
    </row>
    <row r="2" spans="5:8" ht="62.25" customHeight="1">
      <c r="E2" s="276" t="s">
        <v>199</v>
      </c>
      <c r="F2" s="277"/>
      <c r="G2" s="277"/>
      <c r="H2" s="203"/>
    </row>
    <row r="3" spans="6:8" ht="12.75" customHeight="1">
      <c r="F3" s="278"/>
      <c r="G3" s="278"/>
      <c r="H3" s="203"/>
    </row>
    <row r="4" spans="7:8" ht="12.75">
      <c r="G4" s="123"/>
      <c r="H4" s="203"/>
    </row>
    <row r="5" spans="7:8" ht="15" customHeight="1">
      <c r="G5" s="123"/>
      <c r="H5" s="203"/>
    </row>
    <row r="6" spans="3:8" ht="30.75" customHeight="1">
      <c r="C6" s="279" t="s">
        <v>532</v>
      </c>
      <c r="D6" s="280"/>
      <c r="E6" s="280"/>
      <c r="F6" s="281"/>
      <c r="G6" s="281"/>
      <c r="H6" s="203"/>
    </row>
    <row r="7" spans="7:8" ht="12.75">
      <c r="G7" s="123"/>
      <c r="H7" s="203"/>
    </row>
    <row r="8" spans="2:7" ht="77.25" customHeight="1">
      <c r="B8" s="125"/>
      <c r="C8" s="22" t="s">
        <v>320</v>
      </c>
      <c r="D8" s="54" t="s">
        <v>321</v>
      </c>
      <c r="E8" s="126" t="s">
        <v>482</v>
      </c>
      <c r="F8" s="22" t="s">
        <v>533</v>
      </c>
      <c r="G8" s="22" t="s">
        <v>322</v>
      </c>
    </row>
    <row r="9" spans="2:7" ht="51.75" customHeight="1">
      <c r="B9" s="125"/>
      <c r="C9" s="7" t="s">
        <v>419</v>
      </c>
      <c r="D9" s="33" t="s">
        <v>156</v>
      </c>
      <c r="E9" s="146">
        <v>448965.5</v>
      </c>
      <c r="F9" s="146">
        <v>181645.5</v>
      </c>
      <c r="G9" s="187">
        <f>F9/E9*100</f>
        <v>40.45867666892</v>
      </c>
    </row>
    <row r="10" spans="2:7" ht="49.5" customHeight="1">
      <c r="B10" s="125"/>
      <c r="C10" s="7" t="s">
        <v>323</v>
      </c>
      <c r="D10" s="33" t="s">
        <v>414</v>
      </c>
      <c r="E10" s="146">
        <v>1325100.7</v>
      </c>
      <c r="F10" s="146">
        <v>625768.7</v>
      </c>
      <c r="G10" s="187">
        <f>F10/E10*100</f>
        <v>47.22423737305398</v>
      </c>
    </row>
    <row r="11" spans="2:7" ht="30.75" customHeight="1">
      <c r="B11" s="125"/>
      <c r="C11" s="47" t="s">
        <v>29</v>
      </c>
      <c r="D11" s="52"/>
      <c r="E11" s="146">
        <f>SUM(E9:E10)</f>
        <v>1774066.2</v>
      </c>
      <c r="F11" s="146">
        <f>SUM(F9:F10)</f>
        <v>807414.2</v>
      </c>
      <c r="G11" s="187">
        <f>F11/E11*100</f>
        <v>45.512067137066246</v>
      </c>
    </row>
    <row r="12" spans="7:9" ht="12.75">
      <c r="G12" s="123"/>
      <c r="H12" s="203"/>
      <c r="I12" s="203"/>
    </row>
    <row r="13" spans="7:9" ht="12.75">
      <c r="G13" s="123"/>
      <c r="H13" s="203"/>
      <c r="I13" s="203"/>
    </row>
    <row r="14" spans="3:9" ht="13.5">
      <c r="C14" s="35"/>
      <c r="G14" s="123"/>
      <c r="H14" s="203"/>
      <c r="I14" s="203"/>
    </row>
    <row r="15" spans="7:9" ht="12.75">
      <c r="G15" s="123"/>
      <c r="H15" s="203"/>
      <c r="I15" s="203"/>
    </row>
    <row r="16" spans="3:9" ht="15" customHeight="1">
      <c r="C16" s="35" t="s">
        <v>200</v>
      </c>
      <c r="F16" s="123" t="s">
        <v>201</v>
      </c>
      <c r="G16" s="123"/>
      <c r="H16" s="203"/>
      <c r="I16" s="203"/>
    </row>
    <row r="17" spans="7:9" ht="12.75">
      <c r="G17" s="123"/>
      <c r="H17" s="203"/>
      <c r="I17" s="203"/>
    </row>
    <row r="18" spans="7:9" ht="12.75">
      <c r="G18" s="123"/>
      <c r="H18" s="203"/>
      <c r="I18" s="203"/>
    </row>
    <row r="19" spans="7:9" ht="15.75" customHeight="1">
      <c r="G19" s="123"/>
      <c r="H19" s="203"/>
      <c r="I19" s="203"/>
    </row>
    <row r="20" spans="7:9" ht="12.75">
      <c r="G20" s="123"/>
      <c r="H20" s="203"/>
      <c r="I20" s="203"/>
    </row>
    <row r="21" spans="7:9" ht="12.75">
      <c r="G21" s="123"/>
      <c r="H21" s="203"/>
      <c r="I21" s="203"/>
    </row>
    <row r="22" spans="7:9" ht="12.75">
      <c r="G22" s="123"/>
      <c r="H22" s="203"/>
      <c r="I22" s="203"/>
    </row>
    <row r="23" spans="7:9" ht="12.75">
      <c r="G23" s="123"/>
      <c r="H23" s="203"/>
      <c r="I23" s="203"/>
    </row>
    <row r="24" spans="7:9" ht="12.75">
      <c r="G24" s="123"/>
      <c r="H24" s="203"/>
      <c r="I24" s="203"/>
    </row>
    <row r="25" spans="7:9" ht="125.25" customHeight="1">
      <c r="G25" s="123"/>
      <c r="H25" s="203"/>
      <c r="I25" s="203"/>
    </row>
    <row r="26" spans="7:9" ht="12.75" customHeight="1">
      <c r="G26" s="123"/>
      <c r="H26" s="203"/>
      <c r="I26" s="203"/>
    </row>
    <row r="27" spans="7:9" ht="12.75">
      <c r="G27" s="123"/>
      <c r="H27" s="203"/>
      <c r="I27" s="203"/>
    </row>
    <row r="28" spans="7:9" ht="10.5" customHeight="1">
      <c r="G28" s="123"/>
      <c r="H28" s="203"/>
      <c r="I28" s="203"/>
    </row>
    <row r="29" spans="7:9" ht="13.5" customHeight="1">
      <c r="G29" s="123"/>
      <c r="H29" s="203"/>
      <c r="I29" s="203"/>
    </row>
    <row r="30" spans="7:9" ht="14.25" customHeight="1">
      <c r="G30" s="123"/>
      <c r="H30" s="203"/>
      <c r="I30" s="203"/>
    </row>
    <row r="31" spans="7:9" ht="12.75">
      <c r="G31" s="123"/>
      <c r="H31" s="203"/>
      <c r="I31" s="203"/>
    </row>
    <row r="32" spans="7:9" ht="44.25" customHeight="1">
      <c r="G32" s="123"/>
      <c r="H32" s="203"/>
      <c r="I32" s="203"/>
    </row>
    <row r="33" spans="7:9" ht="13.5" customHeight="1">
      <c r="G33" s="123"/>
      <c r="H33" s="203"/>
      <c r="I33" s="203"/>
    </row>
    <row r="34" spans="7:9" ht="189" customHeight="1">
      <c r="G34" s="123"/>
      <c r="H34" s="203"/>
      <c r="I34" s="203"/>
    </row>
    <row r="35" spans="7:9" ht="83.25" customHeight="1">
      <c r="G35" s="123"/>
      <c r="H35" s="203"/>
      <c r="I35" s="203"/>
    </row>
    <row r="36" spans="7:9" ht="25.5" customHeight="1">
      <c r="G36" s="123"/>
      <c r="H36" s="203"/>
      <c r="I36" s="203"/>
    </row>
    <row r="37" spans="7:9" ht="6" customHeight="1">
      <c r="G37" s="123"/>
      <c r="H37" s="203"/>
      <c r="I37" s="203"/>
    </row>
    <row r="38" spans="7:9" ht="9.75" customHeight="1">
      <c r="G38" s="123"/>
      <c r="H38" s="203"/>
      <c r="I38" s="203"/>
    </row>
    <row r="39" spans="3:8" ht="23.25" customHeight="1">
      <c r="C39" s="127"/>
      <c r="E39"/>
      <c r="F39" s="274" t="s">
        <v>135</v>
      </c>
      <c r="G39" s="275"/>
      <c r="H39" s="203"/>
    </row>
    <row r="40" spans="3:8" ht="58.5" customHeight="1">
      <c r="C40" s="282"/>
      <c r="D40" s="282"/>
      <c r="E40" s="276" t="s">
        <v>199</v>
      </c>
      <c r="F40" s="277"/>
      <c r="G40" s="277"/>
      <c r="H40" s="203"/>
    </row>
    <row r="41" spans="3:7" ht="15.75" customHeight="1" hidden="1">
      <c r="C41" s="127"/>
      <c r="D41" s="55"/>
      <c r="E41" s="128"/>
      <c r="F41" s="129"/>
      <c r="G41" s="130"/>
    </row>
    <row r="42" spans="3:7" ht="24.75" customHeight="1" hidden="1">
      <c r="C42" s="127"/>
      <c r="D42" s="55"/>
      <c r="E42" s="128"/>
      <c r="F42" s="129"/>
      <c r="G42" s="130"/>
    </row>
    <row r="43" spans="1:7" ht="34.5" customHeight="1">
      <c r="A43" s="283" t="s">
        <v>357</v>
      </c>
      <c r="B43" s="284"/>
      <c r="C43" s="284"/>
      <c r="D43" s="284"/>
      <c r="E43" s="284"/>
      <c r="F43" s="284"/>
      <c r="G43" s="284"/>
    </row>
    <row r="44" spans="3:8" ht="15" customHeight="1">
      <c r="C44" s="131"/>
      <c r="D44" s="132"/>
      <c r="E44" s="133"/>
      <c r="F44" s="134"/>
      <c r="G44" s="134"/>
      <c r="H44" s="203"/>
    </row>
    <row r="45" spans="3:7" ht="21.75" customHeight="1" hidden="1">
      <c r="C45" s="6"/>
      <c r="D45" s="56"/>
      <c r="E45" s="135"/>
      <c r="F45" s="6"/>
      <c r="G45" s="136"/>
    </row>
    <row r="46" spans="3:7" ht="4.5" customHeight="1" hidden="1">
      <c r="C46" s="127"/>
      <c r="D46" s="53"/>
      <c r="E46" s="133"/>
      <c r="F46" s="127"/>
      <c r="G46" s="137"/>
    </row>
    <row r="47" spans="2:7" ht="48" customHeight="1">
      <c r="B47" s="125"/>
      <c r="C47" s="287" t="s">
        <v>154</v>
      </c>
      <c r="D47" s="285" t="s">
        <v>155</v>
      </c>
      <c r="E47" s="126" t="s">
        <v>483</v>
      </c>
      <c r="F47" s="22" t="s">
        <v>533</v>
      </c>
      <c r="G47" s="138" t="s">
        <v>322</v>
      </c>
    </row>
    <row r="48" spans="2:7" ht="14.25" customHeight="1" hidden="1">
      <c r="B48" s="125"/>
      <c r="C48" s="288"/>
      <c r="D48" s="286"/>
      <c r="E48" s="139"/>
      <c r="F48" s="138"/>
      <c r="G48" s="138"/>
    </row>
    <row r="49" spans="2:7" ht="18" customHeight="1">
      <c r="B49" s="125"/>
      <c r="C49" s="66">
        <v>1</v>
      </c>
      <c r="D49" s="57">
        <v>2</v>
      </c>
      <c r="E49" s="140">
        <v>3</v>
      </c>
      <c r="F49" s="141">
        <v>5</v>
      </c>
      <c r="G49" s="141">
        <v>6</v>
      </c>
    </row>
    <row r="50" spans="2:7" ht="21.75" customHeight="1">
      <c r="B50" s="142"/>
      <c r="C50" s="67" t="s">
        <v>420</v>
      </c>
      <c r="D50" s="58"/>
      <c r="E50" s="143">
        <f>E51+E159</f>
        <v>1774066.2</v>
      </c>
      <c r="F50" s="143">
        <f>F51+F159</f>
        <v>807414.2000000001</v>
      </c>
      <c r="G50" s="143">
        <f aca="true" t="shared" si="0" ref="G50:G81">F50/E50*100</f>
        <v>45.51206713706625</v>
      </c>
    </row>
    <row r="51" spans="2:7" ht="22.5" customHeight="1">
      <c r="B51" s="144" t="s">
        <v>380</v>
      </c>
      <c r="C51" s="13" t="s">
        <v>419</v>
      </c>
      <c r="D51" s="12" t="s">
        <v>156</v>
      </c>
      <c r="E51" s="145">
        <f>E52+E100</f>
        <v>448965.5</v>
      </c>
      <c r="F51" s="145">
        <f>F52+F100</f>
        <v>181645.5</v>
      </c>
      <c r="G51" s="145">
        <f t="shared" si="0"/>
        <v>40.45867666892</v>
      </c>
    </row>
    <row r="52" spans="2:7" ht="21.75" customHeight="1">
      <c r="B52" s="144" t="s">
        <v>381</v>
      </c>
      <c r="C52" s="13" t="s">
        <v>157</v>
      </c>
      <c r="D52" s="12"/>
      <c r="E52" s="145">
        <f>E53+E59+E65+E69+E77+E82</f>
        <v>366615.7</v>
      </c>
      <c r="F52" s="145">
        <f>F53+F59+F65+F69+F77+F82</f>
        <v>138338</v>
      </c>
      <c r="G52" s="145">
        <f t="shared" si="0"/>
        <v>37.7337904514182</v>
      </c>
    </row>
    <row r="53" spans="2:7" ht="15.75" customHeight="1">
      <c r="B53" s="125" t="s">
        <v>382</v>
      </c>
      <c r="C53" s="14" t="s">
        <v>158</v>
      </c>
      <c r="D53" s="59" t="s">
        <v>159</v>
      </c>
      <c r="E53" s="146">
        <f>E54</f>
        <v>211260</v>
      </c>
      <c r="F53" s="146">
        <f>F54</f>
        <v>89009.3</v>
      </c>
      <c r="G53" s="146">
        <f t="shared" si="0"/>
        <v>42.1325854397425</v>
      </c>
    </row>
    <row r="54" spans="2:7" ht="13.5" customHeight="1">
      <c r="B54" s="125"/>
      <c r="C54" s="16" t="s">
        <v>160</v>
      </c>
      <c r="D54" s="60" t="s">
        <v>161</v>
      </c>
      <c r="E54" s="146">
        <f>E55+E56+E57+E58</f>
        <v>211260</v>
      </c>
      <c r="F54" s="146">
        <f>F55+F56+F57+F58</f>
        <v>89009.3</v>
      </c>
      <c r="G54" s="146">
        <f t="shared" si="0"/>
        <v>42.1325854397425</v>
      </c>
    </row>
    <row r="55" spans="2:7" ht="51.75" customHeight="1">
      <c r="B55" s="125"/>
      <c r="C55" s="38" t="s">
        <v>181</v>
      </c>
      <c r="D55" s="50" t="s">
        <v>182</v>
      </c>
      <c r="E55" s="119">
        <v>208210</v>
      </c>
      <c r="F55" s="119">
        <v>87490.6</v>
      </c>
      <c r="G55" s="119">
        <f t="shared" si="0"/>
        <v>42.02036405552087</v>
      </c>
    </row>
    <row r="56" spans="2:7" ht="48" customHeight="1">
      <c r="B56" s="125"/>
      <c r="C56" s="38" t="s">
        <v>329</v>
      </c>
      <c r="D56" s="50" t="s">
        <v>162</v>
      </c>
      <c r="E56" s="119">
        <v>650</v>
      </c>
      <c r="F56" s="119">
        <v>398.2</v>
      </c>
      <c r="G56" s="119">
        <f t="shared" si="0"/>
        <v>61.26153846153846</v>
      </c>
    </row>
    <row r="57" spans="2:7" ht="22.5" customHeight="1">
      <c r="B57" s="125"/>
      <c r="C57" s="38" t="s">
        <v>115</v>
      </c>
      <c r="D57" s="50" t="s">
        <v>163</v>
      </c>
      <c r="E57" s="119">
        <v>1300</v>
      </c>
      <c r="F57" s="119">
        <v>469.4</v>
      </c>
      <c r="G57" s="119">
        <f t="shared" si="0"/>
        <v>36.107692307692304</v>
      </c>
    </row>
    <row r="58" spans="2:7" ht="48.75" customHeight="1">
      <c r="B58" s="125"/>
      <c r="C58" s="38" t="s">
        <v>328</v>
      </c>
      <c r="D58" s="50" t="s">
        <v>164</v>
      </c>
      <c r="E58" s="119">
        <v>1100</v>
      </c>
      <c r="F58" s="119">
        <v>651.1</v>
      </c>
      <c r="G58" s="119">
        <f t="shared" si="0"/>
        <v>59.190909090909095</v>
      </c>
    </row>
    <row r="59" spans="2:7" ht="26.25" customHeight="1">
      <c r="B59" s="125" t="s">
        <v>383</v>
      </c>
      <c r="C59" s="70" t="s">
        <v>116</v>
      </c>
      <c r="D59" s="61" t="s">
        <v>121</v>
      </c>
      <c r="E59" s="147">
        <f>E60</f>
        <v>8994.7</v>
      </c>
      <c r="F59" s="147">
        <f>F60</f>
        <v>3618.5</v>
      </c>
      <c r="G59" s="148">
        <f t="shared" si="0"/>
        <v>40.229246111599046</v>
      </c>
    </row>
    <row r="60" spans="2:7" ht="22.5" customHeight="1">
      <c r="B60" s="125"/>
      <c r="C60" s="70" t="s">
        <v>165</v>
      </c>
      <c r="D60" s="61" t="s">
        <v>166</v>
      </c>
      <c r="E60" s="147">
        <f>SUM(E61:E64)</f>
        <v>8994.7</v>
      </c>
      <c r="F60" s="147">
        <f>SUM(F61:F64)</f>
        <v>3618.5</v>
      </c>
      <c r="G60" s="148">
        <f t="shared" si="0"/>
        <v>40.229246111599046</v>
      </c>
    </row>
    <row r="61" spans="2:7" ht="24.75" customHeight="1">
      <c r="B61" s="125"/>
      <c r="C61" s="44" t="s">
        <v>117</v>
      </c>
      <c r="D61" s="51" t="s">
        <v>122</v>
      </c>
      <c r="E61" s="149">
        <v>3999.7</v>
      </c>
      <c r="F61" s="149">
        <v>1429</v>
      </c>
      <c r="G61" s="150">
        <f t="shared" si="0"/>
        <v>35.7276795759682</v>
      </c>
    </row>
    <row r="62" spans="2:7" ht="38.25" customHeight="1">
      <c r="B62" s="125"/>
      <c r="C62" s="44" t="s">
        <v>118</v>
      </c>
      <c r="D62" s="51" t="s">
        <v>123</v>
      </c>
      <c r="E62" s="149">
        <v>46</v>
      </c>
      <c r="F62" s="149">
        <v>15.5</v>
      </c>
      <c r="G62" s="150">
        <f t="shared" si="0"/>
        <v>33.69565217391305</v>
      </c>
    </row>
    <row r="63" spans="2:7" ht="35.25" customHeight="1">
      <c r="B63" s="125"/>
      <c r="C63" s="44" t="s">
        <v>119</v>
      </c>
      <c r="D63" s="51" t="s">
        <v>124</v>
      </c>
      <c r="E63" s="149">
        <v>5418.3</v>
      </c>
      <c r="F63" s="149">
        <v>2463.8</v>
      </c>
      <c r="G63" s="150">
        <f t="shared" si="0"/>
        <v>45.47182695679457</v>
      </c>
    </row>
    <row r="64" spans="2:7" ht="31.5" customHeight="1">
      <c r="B64" s="125"/>
      <c r="C64" s="44" t="s">
        <v>120</v>
      </c>
      <c r="D64" s="51" t="s">
        <v>125</v>
      </c>
      <c r="E64" s="149">
        <v>-469.3</v>
      </c>
      <c r="F64" s="149">
        <v>-289.8</v>
      </c>
      <c r="G64" s="150">
        <f t="shared" si="0"/>
        <v>61.75154485403793</v>
      </c>
    </row>
    <row r="65" spans="2:7" ht="14.25" customHeight="1">
      <c r="B65" s="125" t="s">
        <v>384</v>
      </c>
      <c r="C65" s="14" t="s">
        <v>167</v>
      </c>
      <c r="D65" s="62" t="s">
        <v>168</v>
      </c>
      <c r="E65" s="146">
        <f>E66+E67+E68</f>
        <v>59713</v>
      </c>
      <c r="F65" s="146">
        <f>F66+F67+F68</f>
        <v>25635.699999999997</v>
      </c>
      <c r="G65" s="146">
        <f t="shared" si="0"/>
        <v>42.93152244904795</v>
      </c>
    </row>
    <row r="66" spans="2:7" ht="15.75" customHeight="1">
      <c r="B66" s="125"/>
      <c r="C66" s="15" t="s">
        <v>169</v>
      </c>
      <c r="D66" s="50" t="s">
        <v>170</v>
      </c>
      <c r="E66" s="149">
        <v>58300</v>
      </c>
      <c r="F66" s="150">
        <v>24899.3</v>
      </c>
      <c r="G66" s="119">
        <f t="shared" si="0"/>
        <v>42.708919382504284</v>
      </c>
    </row>
    <row r="67" spans="2:7" ht="12.75" customHeight="1">
      <c r="B67" s="125"/>
      <c r="C67" s="15" t="s">
        <v>171</v>
      </c>
      <c r="D67" s="50" t="s">
        <v>172</v>
      </c>
      <c r="E67" s="149">
        <v>318</v>
      </c>
      <c r="F67" s="149">
        <v>90.6</v>
      </c>
      <c r="G67" s="119">
        <f t="shared" si="0"/>
        <v>28.49056603773585</v>
      </c>
    </row>
    <row r="68" spans="2:7" ht="18.75" customHeight="1">
      <c r="B68" s="125"/>
      <c r="C68" s="15" t="s">
        <v>108</v>
      </c>
      <c r="D68" s="50" t="s">
        <v>109</v>
      </c>
      <c r="E68" s="149">
        <v>1095</v>
      </c>
      <c r="F68" s="119">
        <v>645.8</v>
      </c>
      <c r="G68" s="119">
        <f t="shared" si="0"/>
        <v>58.97716894977169</v>
      </c>
    </row>
    <row r="69" spans="2:7" ht="13.5" customHeight="1">
      <c r="B69" s="125" t="s">
        <v>385</v>
      </c>
      <c r="C69" s="14" t="s">
        <v>173</v>
      </c>
      <c r="D69" s="62" t="s">
        <v>174</v>
      </c>
      <c r="E69" s="146">
        <f>E70+E72</f>
        <v>76888</v>
      </c>
      <c r="F69" s="146">
        <f>F70+F72</f>
        <v>16511.1</v>
      </c>
      <c r="G69" s="146">
        <f t="shared" si="0"/>
        <v>21.474222245343874</v>
      </c>
    </row>
    <row r="70" spans="2:7" s="2" customFormat="1" ht="14.25" customHeight="1">
      <c r="B70" s="151"/>
      <c r="C70" s="3" t="s">
        <v>175</v>
      </c>
      <c r="D70" s="50" t="s">
        <v>176</v>
      </c>
      <c r="E70" s="119">
        <f>E71</f>
        <v>28400</v>
      </c>
      <c r="F70" s="119">
        <f>F71</f>
        <v>1451.6</v>
      </c>
      <c r="G70" s="119">
        <f t="shared" si="0"/>
        <v>5.1112676056338024</v>
      </c>
    </row>
    <row r="71" spans="2:7" ht="25.5" customHeight="1">
      <c r="B71" s="125"/>
      <c r="C71" s="3" t="s">
        <v>177</v>
      </c>
      <c r="D71" s="50" t="s">
        <v>178</v>
      </c>
      <c r="E71" s="149">
        <v>28400</v>
      </c>
      <c r="F71" s="149">
        <v>1451.6</v>
      </c>
      <c r="G71" s="119">
        <f t="shared" si="0"/>
        <v>5.1112676056338024</v>
      </c>
    </row>
    <row r="72" spans="2:7" ht="12" customHeight="1">
      <c r="B72" s="125"/>
      <c r="C72" s="3" t="s">
        <v>179</v>
      </c>
      <c r="D72" s="50" t="s">
        <v>180</v>
      </c>
      <c r="E72" s="119">
        <f>E74+E75</f>
        <v>48488</v>
      </c>
      <c r="F72" s="119">
        <f>F74+F75</f>
        <v>15059.5</v>
      </c>
      <c r="G72" s="119">
        <f t="shared" si="0"/>
        <v>31.058199967002142</v>
      </c>
    </row>
    <row r="73" spans="2:7" ht="14.25" customHeight="1">
      <c r="B73" s="125"/>
      <c r="C73" s="3" t="s">
        <v>34</v>
      </c>
      <c r="D73" s="50" t="s">
        <v>33</v>
      </c>
      <c r="E73" s="119">
        <f>E74</f>
        <v>21585</v>
      </c>
      <c r="F73" s="119">
        <f>F74</f>
        <v>10608</v>
      </c>
      <c r="G73" s="119">
        <f t="shared" si="0"/>
        <v>49.14523974982627</v>
      </c>
    </row>
    <row r="74" spans="2:7" ht="28.5" customHeight="1">
      <c r="B74" s="125"/>
      <c r="C74" s="43" t="s">
        <v>36</v>
      </c>
      <c r="D74" s="50" t="s">
        <v>35</v>
      </c>
      <c r="E74" s="149">
        <v>21585</v>
      </c>
      <c r="F74" s="149">
        <v>10608</v>
      </c>
      <c r="G74" s="119">
        <f t="shared" si="0"/>
        <v>49.14523974982627</v>
      </c>
    </row>
    <row r="75" spans="2:7" ht="16.5" customHeight="1">
      <c r="B75" s="125"/>
      <c r="C75" s="43" t="s">
        <v>38</v>
      </c>
      <c r="D75" s="50" t="s">
        <v>37</v>
      </c>
      <c r="E75" s="149">
        <f>E76</f>
        <v>26903</v>
      </c>
      <c r="F75" s="149">
        <f>F76</f>
        <v>4451.5</v>
      </c>
      <c r="G75" s="119">
        <f t="shared" si="0"/>
        <v>16.54648180500316</v>
      </c>
    </row>
    <row r="76" spans="2:7" ht="23.25" customHeight="1">
      <c r="B76" s="125"/>
      <c r="C76" s="43" t="s">
        <v>40</v>
      </c>
      <c r="D76" s="50" t="s">
        <v>39</v>
      </c>
      <c r="E76" s="149">
        <v>26903</v>
      </c>
      <c r="F76" s="149">
        <v>4451.5</v>
      </c>
      <c r="G76" s="119">
        <f t="shared" si="0"/>
        <v>16.54648180500316</v>
      </c>
    </row>
    <row r="77" spans="2:7" ht="13.5" customHeight="1">
      <c r="B77" s="125" t="s">
        <v>386</v>
      </c>
      <c r="C77" s="14" t="s">
        <v>5</v>
      </c>
      <c r="D77" s="62" t="s">
        <v>6</v>
      </c>
      <c r="E77" s="146">
        <f>E78+E80</f>
        <v>9760</v>
      </c>
      <c r="F77" s="146">
        <f>F78+F80</f>
        <v>3563.4</v>
      </c>
      <c r="G77" s="146">
        <f t="shared" si="0"/>
        <v>36.510245901639344</v>
      </c>
    </row>
    <row r="78" spans="2:7" ht="23.25" customHeight="1">
      <c r="B78" s="125"/>
      <c r="C78" s="3" t="s">
        <v>7</v>
      </c>
      <c r="D78" s="50" t="s">
        <v>8</v>
      </c>
      <c r="E78" s="119">
        <f>E79</f>
        <v>9700</v>
      </c>
      <c r="F78" s="119">
        <f>F79</f>
        <v>3513.4</v>
      </c>
      <c r="G78" s="119">
        <f t="shared" si="0"/>
        <v>36.220618556701034</v>
      </c>
    </row>
    <row r="79" spans="2:7" ht="38.25" customHeight="1">
      <c r="B79" s="125"/>
      <c r="C79" s="3" t="s">
        <v>9</v>
      </c>
      <c r="D79" s="50" t="s">
        <v>10</v>
      </c>
      <c r="E79" s="149">
        <v>9700</v>
      </c>
      <c r="F79" s="149">
        <v>3513.4</v>
      </c>
      <c r="G79" s="119">
        <f t="shared" si="0"/>
        <v>36.220618556701034</v>
      </c>
    </row>
    <row r="80" spans="2:7" ht="27" customHeight="1">
      <c r="B80" s="125"/>
      <c r="C80" s="18" t="s">
        <v>11</v>
      </c>
      <c r="D80" s="50" t="s">
        <v>192</v>
      </c>
      <c r="E80" s="119">
        <f>E81</f>
        <v>60</v>
      </c>
      <c r="F80" s="119">
        <f>F81</f>
        <v>50</v>
      </c>
      <c r="G80" s="119">
        <f t="shared" si="0"/>
        <v>83.33333333333334</v>
      </c>
    </row>
    <row r="81" spans="2:7" ht="23.25" customHeight="1">
      <c r="B81" s="125"/>
      <c r="C81" s="17" t="s">
        <v>290</v>
      </c>
      <c r="D81" s="50" t="s">
        <v>291</v>
      </c>
      <c r="E81" s="149">
        <v>60</v>
      </c>
      <c r="F81" s="152">
        <v>50</v>
      </c>
      <c r="G81" s="119">
        <f t="shared" si="0"/>
        <v>83.33333333333334</v>
      </c>
    </row>
    <row r="82" spans="2:7" ht="22.5" customHeight="1">
      <c r="B82" s="125" t="s">
        <v>387</v>
      </c>
      <c r="C82" s="14" t="s">
        <v>292</v>
      </c>
      <c r="D82" s="62" t="s">
        <v>293</v>
      </c>
      <c r="E82" s="119">
        <f>E83+E84+E87+E91+E95+E99</f>
        <v>0</v>
      </c>
      <c r="F82" s="119">
        <f>F83+F84+F87+F91+F95+F99</f>
        <v>0</v>
      </c>
      <c r="G82" s="119">
        <v>0</v>
      </c>
    </row>
    <row r="83" spans="2:7" ht="26.25" customHeight="1" hidden="1">
      <c r="B83" s="125"/>
      <c r="C83" s="3" t="s">
        <v>294</v>
      </c>
      <c r="D83" s="50" t="s">
        <v>295</v>
      </c>
      <c r="E83" s="119"/>
      <c r="F83" s="119"/>
      <c r="G83" s="119">
        <v>0</v>
      </c>
    </row>
    <row r="84" spans="2:7" ht="0.75" customHeight="1" hidden="1">
      <c r="B84" s="125"/>
      <c r="C84" s="3" t="s">
        <v>296</v>
      </c>
      <c r="D84" s="50" t="s">
        <v>297</v>
      </c>
      <c r="E84" s="119">
        <f>E85</f>
        <v>0</v>
      </c>
      <c r="F84" s="119">
        <f>F85</f>
        <v>0</v>
      </c>
      <c r="G84" s="119">
        <v>0</v>
      </c>
    </row>
    <row r="85" spans="2:7" ht="15.75" customHeight="1" hidden="1">
      <c r="B85" s="125"/>
      <c r="C85" s="3" t="s">
        <v>298</v>
      </c>
      <c r="D85" s="50" t="s">
        <v>299</v>
      </c>
      <c r="E85" s="119">
        <f>E86</f>
        <v>0</v>
      </c>
      <c r="F85" s="119">
        <f>F86</f>
        <v>0</v>
      </c>
      <c r="G85" s="119" t="e">
        <f>F85/E85*100</f>
        <v>#DIV/0!</v>
      </c>
    </row>
    <row r="86" spans="2:7" ht="15" customHeight="1" hidden="1">
      <c r="B86" s="125"/>
      <c r="C86" s="3" t="s">
        <v>300</v>
      </c>
      <c r="D86" s="50" t="s">
        <v>301</v>
      </c>
      <c r="E86" s="119"/>
      <c r="F86" s="119">
        <v>0</v>
      </c>
      <c r="G86" s="119" t="e">
        <f>F86/E86*100</f>
        <v>#DIV/0!</v>
      </c>
    </row>
    <row r="87" spans="2:7" ht="12" customHeight="1" hidden="1">
      <c r="B87" s="125"/>
      <c r="C87" s="4" t="s">
        <v>373</v>
      </c>
      <c r="D87" s="50" t="s">
        <v>356</v>
      </c>
      <c r="E87" s="119">
        <f>E88+E89+E90</f>
        <v>0</v>
      </c>
      <c r="F87" s="119">
        <f>F88+F89+F90</f>
        <v>0</v>
      </c>
      <c r="G87" s="119">
        <v>0</v>
      </c>
    </row>
    <row r="88" spans="2:7" ht="13.5" customHeight="1" hidden="1">
      <c r="B88" s="125"/>
      <c r="C88" s="3" t="s">
        <v>302</v>
      </c>
      <c r="D88" s="50" t="s">
        <v>303</v>
      </c>
      <c r="E88" s="119"/>
      <c r="F88" s="119"/>
      <c r="G88" s="119">
        <v>0</v>
      </c>
    </row>
    <row r="89" spans="2:7" ht="16.5" customHeight="1" hidden="1">
      <c r="B89" s="125"/>
      <c r="C89" s="3" t="s">
        <v>304</v>
      </c>
      <c r="D89" s="50" t="s">
        <v>354</v>
      </c>
      <c r="E89" s="119"/>
      <c r="F89" s="119"/>
      <c r="G89" s="119" t="e">
        <f>F89/E89*100</f>
        <v>#DIV/0!</v>
      </c>
    </row>
    <row r="90" spans="2:7" ht="23.25" customHeight="1" hidden="1">
      <c r="B90" s="125"/>
      <c r="C90" s="4" t="s">
        <v>127</v>
      </c>
      <c r="D90" s="50" t="s">
        <v>355</v>
      </c>
      <c r="E90" s="119"/>
      <c r="F90" s="119"/>
      <c r="G90" s="119">
        <v>0</v>
      </c>
    </row>
    <row r="91" spans="2:7" ht="23.25" customHeight="1" hidden="1">
      <c r="B91" s="125"/>
      <c r="C91" s="3" t="s">
        <v>305</v>
      </c>
      <c r="D91" s="50" t="s">
        <v>306</v>
      </c>
      <c r="E91" s="119">
        <f>E92+E93</f>
        <v>0</v>
      </c>
      <c r="F91" s="119">
        <f>F92+F93</f>
        <v>0</v>
      </c>
      <c r="G91" s="153"/>
    </row>
    <row r="92" spans="2:7" ht="24" customHeight="1" hidden="1">
      <c r="B92" s="125"/>
      <c r="C92" s="3" t="s">
        <v>307</v>
      </c>
      <c r="D92" s="50" t="s">
        <v>308</v>
      </c>
      <c r="E92" s="119">
        <v>0</v>
      </c>
      <c r="F92" s="119">
        <v>0</v>
      </c>
      <c r="G92" s="153"/>
    </row>
    <row r="93" spans="2:7" ht="24.75" customHeight="1" hidden="1">
      <c r="B93" s="125"/>
      <c r="C93" s="3" t="s">
        <v>309</v>
      </c>
      <c r="D93" s="50" t="s">
        <v>310</v>
      </c>
      <c r="E93" s="119"/>
      <c r="F93" s="119"/>
      <c r="G93" s="153"/>
    </row>
    <row r="94" spans="2:7" ht="26.25" customHeight="1" hidden="1">
      <c r="B94" s="125"/>
      <c r="C94" s="3" t="s">
        <v>311</v>
      </c>
      <c r="D94" s="50" t="s">
        <v>312</v>
      </c>
      <c r="E94" s="119"/>
      <c r="F94" s="119"/>
      <c r="G94" s="153"/>
    </row>
    <row r="95" spans="2:7" ht="28.5" customHeight="1" hidden="1">
      <c r="B95" s="125"/>
      <c r="C95" s="3" t="s">
        <v>1</v>
      </c>
      <c r="D95" s="50" t="s">
        <v>2</v>
      </c>
      <c r="E95" s="119">
        <f>E96+E97+E98</f>
        <v>0</v>
      </c>
      <c r="F95" s="119">
        <f>F96+F97+F98</f>
        <v>0</v>
      </c>
      <c r="G95" s="153"/>
    </row>
    <row r="96" spans="2:7" ht="24.75" customHeight="1" hidden="1">
      <c r="B96" s="125"/>
      <c r="C96" s="3" t="s">
        <v>3</v>
      </c>
      <c r="D96" s="50" t="s">
        <v>4</v>
      </c>
      <c r="E96" s="119"/>
      <c r="F96" s="119"/>
      <c r="G96" s="153"/>
    </row>
    <row r="97" spans="2:7" ht="24" customHeight="1" hidden="1">
      <c r="B97" s="125"/>
      <c r="C97" s="3" t="s">
        <v>492</v>
      </c>
      <c r="D97" s="50" t="s">
        <v>493</v>
      </c>
      <c r="E97" s="119"/>
      <c r="F97" s="119"/>
      <c r="G97" s="153"/>
    </row>
    <row r="98" spans="2:7" ht="21" customHeight="1" hidden="1">
      <c r="B98" s="125"/>
      <c r="C98" s="3" t="s">
        <v>494</v>
      </c>
      <c r="D98" s="50" t="s">
        <v>495</v>
      </c>
      <c r="E98" s="119"/>
      <c r="F98" s="119"/>
      <c r="G98" s="153"/>
    </row>
    <row r="99" spans="2:7" ht="30.75" customHeight="1" hidden="1">
      <c r="B99" s="125"/>
      <c r="C99" s="3" t="s">
        <v>110</v>
      </c>
      <c r="D99" s="50" t="s">
        <v>111</v>
      </c>
      <c r="E99" s="119"/>
      <c r="F99" s="119"/>
      <c r="G99" s="154">
        <v>0</v>
      </c>
    </row>
    <row r="100" spans="2:7" ht="25.5" customHeight="1">
      <c r="B100" s="125" t="s">
        <v>388</v>
      </c>
      <c r="C100" s="19" t="s">
        <v>496</v>
      </c>
      <c r="D100" s="63"/>
      <c r="E100" s="155">
        <f>E101+E117+E119+E122+E134+E155</f>
        <v>82349.8</v>
      </c>
      <c r="F100" s="155">
        <f>F101+F117+F119+F122+F134+F155</f>
        <v>43307.5</v>
      </c>
      <c r="G100" s="156">
        <f aca="true" t="shared" si="1" ref="G100:G113">F100/E100*100</f>
        <v>52.589684492251344</v>
      </c>
    </row>
    <row r="101" spans="2:7" ht="27" customHeight="1">
      <c r="B101" s="125" t="s">
        <v>389</v>
      </c>
      <c r="C101" s="14" t="s">
        <v>497</v>
      </c>
      <c r="D101" s="62" t="s">
        <v>498</v>
      </c>
      <c r="E101" s="146">
        <f>E102+E111+E114</f>
        <v>30100</v>
      </c>
      <c r="F101" s="146">
        <f>F102+F111+F114</f>
        <v>14728.900000000001</v>
      </c>
      <c r="G101" s="146">
        <f t="shared" si="1"/>
        <v>48.93322259136213</v>
      </c>
    </row>
    <row r="102" spans="2:7" ht="46.5" customHeight="1">
      <c r="B102" s="125"/>
      <c r="C102" s="3" t="s">
        <v>350</v>
      </c>
      <c r="D102" s="50" t="s">
        <v>499</v>
      </c>
      <c r="E102" s="119">
        <f>E103+E107+E109</f>
        <v>29600</v>
      </c>
      <c r="F102" s="119">
        <f>F103+F107+F109</f>
        <v>14455.2</v>
      </c>
      <c r="G102" s="119">
        <f t="shared" si="1"/>
        <v>48.83513513513514</v>
      </c>
    </row>
    <row r="103" spans="2:7" ht="35.25" customHeight="1">
      <c r="B103" s="125"/>
      <c r="C103" s="3" t="s">
        <v>500</v>
      </c>
      <c r="D103" s="50" t="s">
        <v>501</v>
      </c>
      <c r="E103" s="119">
        <f>E104</f>
        <v>27850</v>
      </c>
      <c r="F103" s="119">
        <f>F104</f>
        <v>12705.2</v>
      </c>
      <c r="G103" s="119">
        <f t="shared" si="1"/>
        <v>45.620107719928185</v>
      </c>
    </row>
    <row r="104" spans="2:7" ht="51" customHeight="1">
      <c r="B104" s="125"/>
      <c r="C104" s="4" t="s">
        <v>437</v>
      </c>
      <c r="D104" s="50" t="s">
        <v>374</v>
      </c>
      <c r="E104" s="157">
        <v>27850</v>
      </c>
      <c r="F104" s="157">
        <v>12705.2</v>
      </c>
      <c r="G104" s="119">
        <f t="shared" si="1"/>
        <v>45.620107719928185</v>
      </c>
    </row>
    <row r="105" spans="2:7" ht="1.5" customHeight="1" hidden="1">
      <c r="B105" s="125"/>
      <c r="C105" s="3" t="s">
        <v>502</v>
      </c>
      <c r="D105" s="50" t="s">
        <v>503</v>
      </c>
      <c r="E105" s="119"/>
      <c r="F105" s="119"/>
      <c r="G105" s="119" t="e">
        <f t="shared" si="1"/>
        <v>#DIV/0!</v>
      </c>
    </row>
    <row r="106" spans="2:7" ht="34.5" customHeight="1" hidden="1">
      <c r="B106" s="125"/>
      <c r="C106" s="3" t="s">
        <v>504</v>
      </c>
      <c r="D106" s="50" t="s">
        <v>505</v>
      </c>
      <c r="E106" s="119"/>
      <c r="F106" s="119"/>
      <c r="G106" s="119" t="e">
        <f t="shared" si="1"/>
        <v>#DIV/0!</v>
      </c>
    </row>
    <row r="107" spans="2:7" ht="48" customHeight="1">
      <c r="B107" s="125"/>
      <c r="C107" s="3" t="s">
        <v>351</v>
      </c>
      <c r="D107" s="50" t="s">
        <v>506</v>
      </c>
      <c r="E107" s="119">
        <f>E108</f>
        <v>114</v>
      </c>
      <c r="F107" s="119">
        <f>F108</f>
        <v>114</v>
      </c>
      <c r="G107" s="119">
        <f t="shared" si="1"/>
        <v>100</v>
      </c>
    </row>
    <row r="108" spans="2:7" ht="48.75" customHeight="1">
      <c r="B108" s="125"/>
      <c r="C108" s="4" t="s">
        <v>375</v>
      </c>
      <c r="D108" s="50" t="s">
        <v>507</v>
      </c>
      <c r="E108" s="157">
        <v>114</v>
      </c>
      <c r="F108" s="157">
        <v>114</v>
      </c>
      <c r="G108" s="119">
        <f t="shared" si="1"/>
        <v>100</v>
      </c>
    </row>
    <row r="109" spans="2:7" ht="27" customHeight="1">
      <c r="B109" s="125"/>
      <c r="C109" s="3" t="s">
        <v>538</v>
      </c>
      <c r="D109" s="50" t="s">
        <v>347</v>
      </c>
      <c r="E109" s="119">
        <f>E110</f>
        <v>1636</v>
      </c>
      <c r="F109" s="119">
        <f>F110</f>
        <v>1636</v>
      </c>
      <c r="G109" s="119">
        <f t="shared" si="1"/>
        <v>100</v>
      </c>
    </row>
    <row r="110" spans="2:7" ht="22.5" customHeight="1">
      <c r="B110" s="125"/>
      <c r="C110" s="4" t="s">
        <v>537</v>
      </c>
      <c r="D110" s="50" t="s">
        <v>346</v>
      </c>
      <c r="E110" s="157">
        <v>1636</v>
      </c>
      <c r="F110" s="157">
        <v>1636</v>
      </c>
      <c r="G110" s="119">
        <f t="shared" si="1"/>
        <v>100</v>
      </c>
    </row>
    <row r="111" spans="2:7" ht="15" customHeight="1">
      <c r="B111" s="125"/>
      <c r="C111" s="3" t="s">
        <v>508</v>
      </c>
      <c r="D111" s="50" t="s">
        <v>509</v>
      </c>
      <c r="E111" s="119">
        <f>E112</f>
        <v>500</v>
      </c>
      <c r="F111" s="119">
        <f>F112</f>
        <v>273.7</v>
      </c>
      <c r="G111" s="119">
        <f t="shared" si="1"/>
        <v>54.74</v>
      </c>
    </row>
    <row r="112" spans="2:7" ht="25.5" customHeight="1">
      <c r="B112" s="125"/>
      <c r="C112" s="3" t="s">
        <v>510</v>
      </c>
      <c r="D112" s="50" t="s">
        <v>511</v>
      </c>
      <c r="E112" s="119">
        <f>E113</f>
        <v>500</v>
      </c>
      <c r="F112" s="119">
        <f>F113</f>
        <v>273.7</v>
      </c>
      <c r="G112" s="119">
        <f t="shared" si="1"/>
        <v>54.74</v>
      </c>
    </row>
    <row r="113" spans="2:7" ht="36.75" customHeight="1">
      <c r="B113" s="125"/>
      <c r="C113" s="3" t="s">
        <v>512</v>
      </c>
      <c r="D113" s="50" t="s">
        <v>513</v>
      </c>
      <c r="E113" s="157">
        <v>500</v>
      </c>
      <c r="F113" s="157">
        <v>273.7</v>
      </c>
      <c r="G113" s="119">
        <f t="shared" si="1"/>
        <v>54.74</v>
      </c>
    </row>
    <row r="114" spans="2:7" ht="45.75" customHeight="1">
      <c r="B114" s="125"/>
      <c r="C114" s="3" t="s">
        <v>432</v>
      </c>
      <c r="D114" s="50" t="s">
        <v>433</v>
      </c>
      <c r="E114" s="119">
        <f>E115</f>
        <v>0</v>
      </c>
      <c r="F114" s="119">
        <f>F115</f>
        <v>0</v>
      </c>
      <c r="G114" s="119">
        <v>0</v>
      </c>
    </row>
    <row r="115" spans="2:7" ht="48" customHeight="1">
      <c r="B115" s="125"/>
      <c r="C115" s="3" t="s">
        <v>434</v>
      </c>
      <c r="D115" s="50" t="s">
        <v>435</v>
      </c>
      <c r="E115" s="119">
        <f>E116</f>
        <v>0</v>
      </c>
      <c r="F115" s="119">
        <f>F116</f>
        <v>0</v>
      </c>
      <c r="G115" s="119">
        <v>0</v>
      </c>
    </row>
    <row r="116" spans="2:7" ht="49.5" customHeight="1">
      <c r="B116" s="125"/>
      <c r="C116" s="4" t="s">
        <v>376</v>
      </c>
      <c r="D116" s="50" t="s">
        <v>188</v>
      </c>
      <c r="E116" s="157">
        <v>0</v>
      </c>
      <c r="F116" s="157">
        <v>0</v>
      </c>
      <c r="G116" s="119">
        <v>0</v>
      </c>
    </row>
    <row r="117" spans="2:7" ht="14.25" customHeight="1">
      <c r="B117" s="125" t="s">
        <v>390</v>
      </c>
      <c r="C117" s="14" t="s">
        <v>189</v>
      </c>
      <c r="D117" s="62" t="s">
        <v>190</v>
      </c>
      <c r="E117" s="146">
        <f>E118</f>
        <v>1213.3</v>
      </c>
      <c r="F117" s="146">
        <f>F118</f>
        <v>613.3</v>
      </c>
      <c r="G117" s="146">
        <f aca="true" t="shared" si="2" ref="G117:G122">F117/E117*100</f>
        <v>50.54809198054892</v>
      </c>
    </row>
    <row r="118" spans="2:7" ht="16.5" customHeight="1">
      <c r="B118" s="125"/>
      <c r="C118" s="3" t="s">
        <v>191</v>
      </c>
      <c r="D118" s="50" t="s">
        <v>28</v>
      </c>
      <c r="E118" s="149">
        <v>1213.3</v>
      </c>
      <c r="F118" s="149">
        <v>613.3</v>
      </c>
      <c r="G118" s="119">
        <f t="shared" si="2"/>
        <v>50.54809198054892</v>
      </c>
    </row>
    <row r="119" spans="2:7" ht="22.5" customHeight="1">
      <c r="B119" s="125" t="s">
        <v>391</v>
      </c>
      <c r="C119" s="14" t="s">
        <v>30</v>
      </c>
      <c r="D119" s="62" t="s">
        <v>31</v>
      </c>
      <c r="E119" s="146">
        <f>E120+E121</f>
        <v>782.9000000000001</v>
      </c>
      <c r="F119" s="146">
        <f>F120+F121</f>
        <v>540.1</v>
      </c>
      <c r="G119" s="146">
        <f t="shared" si="2"/>
        <v>68.98709924639161</v>
      </c>
    </row>
    <row r="120" spans="2:7" ht="26.25" customHeight="1">
      <c r="B120" s="125"/>
      <c r="C120" s="38" t="s">
        <v>14</v>
      </c>
      <c r="D120" s="50" t="s">
        <v>15</v>
      </c>
      <c r="E120" s="157">
        <v>461.8</v>
      </c>
      <c r="F120" s="157">
        <v>218.8</v>
      </c>
      <c r="G120" s="119">
        <f t="shared" si="2"/>
        <v>47.379818103074925</v>
      </c>
    </row>
    <row r="121" spans="2:7" ht="21" customHeight="1">
      <c r="B121" s="125"/>
      <c r="C121" s="39" t="s">
        <v>17</v>
      </c>
      <c r="D121" s="50" t="s">
        <v>16</v>
      </c>
      <c r="E121" s="157">
        <v>321.1</v>
      </c>
      <c r="F121" s="157">
        <v>321.3</v>
      </c>
      <c r="G121" s="119">
        <f t="shared" si="2"/>
        <v>100.0622858922454</v>
      </c>
    </row>
    <row r="122" spans="2:7" ht="27" customHeight="1">
      <c r="B122" s="125" t="s">
        <v>392</v>
      </c>
      <c r="C122" s="14" t="s">
        <v>32</v>
      </c>
      <c r="D122" s="62" t="s">
        <v>42</v>
      </c>
      <c r="E122" s="146">
        <f>E123+E125+E128+E133</f>
        <v>43767.8</v>
      </c>
      <c r="F122" s="146">
        <f>F123+F125+F128+F133</f>
        <v>23389.8</v>
      </c>
      <c r="G122" s="146">
        <f t="shared" si="2"/>
        <v>53.44065728686386</v>
      </c>
    </row>
    <row r="123" spans="2:7" ht="17.25" customHeight="1" hidden="1">
      <c r="B123" s="125"/>
      <c r="C123" s="3" t="s">
        <v>43</v>
      </c>
      <c r="D123" s="50" t="s">
        <v>44</v>
      </c>
      <c r="E123" s="119">
        <f>E124</f>
        <v>0</v>
      </c>
      <c r="F123" s="119">
        <f>F124</f>
        <v>0</v>
      </c>
      <c r="G123" s="119">
        <v>0</v>
      </c>
    </row>
    <row r="124" spans="2:7" ht="14.25" customHeight="1" hidden="1">
      <c r="B124" s="125"/>
      <c r="C124" s="3" t="s">
        <v>45</v>
      </c>
      <c r="D124" s="50" t="s">
        <v>46</v>
      </c>
      <c r="E124" s="119">
        <v>0</v>
      </c>
      <c r="F124" s="119">
        <v>0</v>
      </c>
      <c r="G124" s="119">
        <v>0</v>
      </c>
    </row>
    <row r="125" spans="2:7" ht="51" customHeight="1">
      <c r="B125" s="125"/>
      <c r="C125" s="3" t="s">
        <v>47</v>
      </c>
      <c r="D125" s="50" t="s">
        <v>41</v>
      </c>
      <c r="E125" s="119">
        <f>E126</f>
        <v>22534.9</v>
      </c>
      <c r="F125" s="119">
        <f>F126</f>
        <v>2502.6</v>
      </c>
      <c r="G125" s="119">
        <f aca="true" t="shared" si="3" ref="G125:G139">F125/E125*100</f>
        <v>11.105440893902346</v>
      </c>
    </row>
    <row r="126" spans="2:7" ht="51.75" customHeight="1">
      <c r="B126" s="125"/>
      <c r="C126" s="3" t="s">
        <v>48</v>
      </c>
      <c r="D126" s="50" t="s">
        <v>126</v>
      </c>
      <c r="E126" s="119">
        <f>+E127</f>
        <v>22534.9</v>
      </c>
      <c r="F126" s="119">
        <f>F127</f>
        <v>2502.6</v>
      </c>
      <c r="G126" s="119">
        <f t="shared" si="3"/>
        <v>11.105440893902346</v>
      </c>
    </row>
    <row r="127" spans="2:7" ht="50.25" customHeight="1">
      <c r="B127" s="125"/>
      <c r="C127" s="4" t="s">
        <v>49</v>
      </c>
      <c r="D127" s="50" t="s">
        <v>18</v>
      </c>
      <c r="E127" s="157">
        <v>22534.9</v>
      </c>
      <c r="F127" s="157">
        <v>2502.6</v>
      </c>
      <c r="G127" s="119">
        <f t="shared" si="3"/>
        <v>11.105440893902346</v>
      </c>
    </row>
    <row r="128" spans="2:7" ht="48.75" customHeight="1">
      <c r="B128" s="125"/>
      <c r="C128" s="3" t="s">
        <v>62</v>
      </c>
      <c r="D128" s="50" t="s">
        <v>63</v>
      </c>
      <c r="E128" s="119">
        <f>E129+E131</f>
        <v>21011.1</v>
      </c>
      <c r="F128" s="119">
        <f>F129+F131</f>
        <v>20665.4</v>
      </c>
      <c r="G128" s="119">
        <f t="shared" si="3"/>
        <v>98.35467919337874</v>
      </c>
    </row>
    <row r="129" spans="2:7" ht="23.25" customHeight="1">
      <c r="B129" s="125"/>
      <c r="C129" s="3" t="s">
        <v>64</v>
      </c>
      <c r="D129" s="50" t="s">
        <v>65</v>
      </c>
      <c r="E129" s="119">
        <f>E130</f>
        <v>20011.1</v>
      </c>
      <c r="F129" s="119">
        <f>F130</f>
        <v>20011.2</v>
      </c>
      <c r="G129" s="119">
        <f t="shared" si="3"/>
        <v>100.00049972265394</v>
      </c>
    </row>
    <row r="130" spans="2:7" ht="23.25" customHeight="1">
      <c r="B130" s="125"/>
      <c r="C130" s="3" t="s">
        <v>95</v>
      </c>
      <c r="D130" s="50" t="s">
        <v>96</v>
      </c>
      <c r="E130" s="157">
        <v>20011.1</v>
      </c>
      <c r="F130" s="157">
        <v>20011.2</v>
      </c>
      <c r="G130" s="119">
        <f t="shared" si="3"/>
        <v>100.00049972265394</v>
      </c>
    </row>
    <row r="131" spans="2:7" ht="49.5" customHeight="1">
      <c r="B131" s="125"/>
      <c r="C131" s="3" t="s">
        <v>97</v>
      </c>
      <c r="D131" s="50" t="s">
        <v>98</v>
      </c>
      <c r="E131" s="119">
        <f>E132</f>
        <v>1000</v>
      </c>
      <c r="F131" s="119">
        <f>F132</f>
        <v>654.2</v>
      </c>
      <c r="G131" s="119">
        <f t="shared" si="3"/>
        <v>65.42</v>
      </c>
    </row>
    <row r="132" spans="2:7" ht="51.75" customHeight="1">
      <c r="B132" s="125"/>
      <c r="C132" s="20" t="s">
        <v>99</v>
      </c>
      <c r="D132" s="50" t="s">
        <v>100</v>
      </c>
      <c r="E132" s="157">
        <v>1000</v>
      </c>
      <c r="F132" s="157">
        <v>654.2</v>
      </c>
      <c r="G132" s="119">
        <f t="shared" si="3"/>
        <v>65.42</v>
      </c>
    </row>
    <row r="133" spans="2:7" ht="48.75" customHeight="1">
      <c r="B133" s="125"/>
      <c r="C133" s="48" t="s">
        <v>50</v>
      </c>
      <c r="D133" s="50" t="s">
        <v>134</v>
      </c>
      <c r="E133" s="157">
        <v>221.8</v>
      </c>
      <c r="F133" s="157">
        <v>221.8</v>
      </c>
      <c r="G133" s="119">
        <f t="shared" si="3"/>
        <v>100</v>
      </c>
    </row>
    <row r="134" spans="2:7" ht="15.75" customHeight="1">
      <c r="B134" s="125" t="s">
        <v>393</v>
      </c>
      <c r="C134" s="14" t="s">
        <v>101</v>
      </c>
      <c r="D134" s="62" t="s">
        <v>102</v>
      </c>
      <c r="E134" s="146">
        <f>E135+SUM(E138:E142)+SUM(E145:E153)</f>
        <v>3500.7</v>
      </c>
      <c r="F134" s="146">
        <f>F135+SUM(F138:F142)+SUM(F145:F153)</f>
        <v>1971.1</v>
      </c>
      <c r="G134" s="146">
        <f t="shared" si="3"/>
        <v>56.30588168080669</v>
      </c>
    </row>
    <row r="135" spans="2:7" ht="24.75" customHeight="1">
      <c r="B135" s="125"/>
      <c r="C135" s="31" t="s">
        <v>103</v>
      </c>
      <c r="D135" s="64" t="s">
        <v>104</v>
      </c>
      <c r="E135" s="158">
        <f>E136+E137</f>
        <v>100</v>
      </c>
      <c r="F135" s="158">
        <f>F136+F137</f>
        <v>58.4</v>
      </c>
      <c r="G135" s="158">
        <f t="shared" si="3"/>
        <v>58.4</v>
      </c>
    </row>
    <row r="136" spans="2:7" ht="36.75" customHeight="1">
      <c r="B136" s="125"/>
      <c r="C136" s="3" t="s">
        <v>128</v>
      </c>
      <c r="D136" s="50" t="s">
        <v>22</v>
      </c>
      <c r="E136" s="157">
        <v>50</v>
      </c>
      <c r="F136" s="157">
        <v>39.9</v>
      </c>
      <c r="G136" s="119">
        <f t="shared" si="3"/>
        <v>79.8</v>
      </c>
    </row>
    <row r="137" spans="2:7" ht="34.5" customHeight="1">
      <c r="B137" s="125"/>
      <c r="C137" s="3" t="s">
        <v>105</v>
      </c>
      <c r="D137" s="50" t="s">
        <v>23</v>
      </c>
      <c r="E137" s="157">
        <v>50</v>
      </c>
      <c r="F137" s="157">
        <v>18.5</v>
      </c>
      <c r="G137" s="119">
        <f t="shared" si="3"/>
        <v>37</v>
      </c>
    </row>
    <row r="138" spans="2:7" ht="36.75" customHeight="1">
      <c r="B138" s="125"/>
      <c r="C138" s="3" t="s">
        <v>106</v>
      </c>
      <c r="D138" s="50" t="s">
        <v>24</v>
      </c>
      <c r="E138" s="157">
        <v>150</v>
      </c>
      <c r="F138" s="157">
        <v>0</v>
      </c>
      <c r="G138" s="119">
        <f t="shared" si="3"/>
        <v>0</v>
      </c>
    </row>
    <row r="139" spans="2:7" ht="34.5" customHeight="1">
      <c r="B139" s="125"/>
      <c r="C139" s="3" t="s">
        <v>539</v>
      </c>
      <c r="D139" s="50" t="s">
        <v>131</v>
      </c>
      <c r="E139" s="157">
        <v>177</v>
      </c>
      <c r="F139" s="157">
        <v>179</v>
      </c>
      <c r="G139" s="119">
        <f t="shared" si="3"/>
        <v>101.12994350282484</v>
      </c>
    </row>
    <row r="140" spans="2:7" ht="37.5" customHeight="1">
      <c r="B140" s="125"/>
      <c r="C140" s="38" t="s">
        <v>336</v>
      </c>
      <c r="D140" s="50" t="s">
        <v>335</v>
      </c>
      <c r="E140" s="119">
        <v>83</v>
      </c>
      <c r="F140" s="119">
        <v>38</v>
      </c>
      <c r="G140" s="119">
        <v>0</v>
      </c>
    </row>
    <row r="141" spans="2:7" ht="26.25" customHeight="1">
      <c r="B141" s="125"/>
      <c r="C141" s="44" t="s">
        <v>129</v>
      </c>
      <c r="D141" s="51" t="s">
        <v>130</v>
      </c>
      <c r="E141" s="152">
        <v>0</v>
      </c>
      <c r="F141" s="152">
        <v>0</v>
      </c>
      <c r="G141" s="119">
        <v>0</v>
      </c>
    </row>
    <row r="142" spans="2:7" ht="49.5" customHeight="1">
      <c r="B142" s="125"/>
      <c r="C142" s="4" t="s">
        <v>51</v>
      </c>
      <c r="D142" s="50" t="s">
        <v>536</v>
      </c>
      <c r="E142" s="158">
        <f>E144+E143</f>
        <v>98</v>
      </c>
      <c r="F142" s="158">
        <f>F144+F143</f>
        <v>66</v>
      </c>
      <c r="G142" s="119">
        <f>F142/E142*100</f>
        <v>67.3469387755102</v>
      </c>
    </row>
    <row r="143" spans="2:7" ht="25.5" customHeight="1">
      <c r="B143" s="125"/>
      <c r="C143" s="44" t="s">
        <v>326</v>
      </c>
      <c r="D143" s="51" t="s">
        <v>327</v>
      </c>
      <c r="E143" s="159">
        <v>-2</v>
      </c>
      <c r="F143" s="159">
        <v>-2</v>
      </c>
      <c r="G143" s="119">
        <v>0</v>
      </c>
    </row>
    <row r="144" spans="2:7" ht="16.5" customHeight="1">
      <c r="B144" s="125"/>
      <c r="C144" s="3" t="s">
        <v>377</v>
      </c>
      <c r="D144" s="50" t="s">
        <v>25</v>
      </c>
      <c r="E144" s="157">
        <v>100</v>
      </c>
      <c r="F144" s="157">
        <v>68</v>
      </c>
      <c r="G144" s="119">
        <f>F144/E144*100</f>
        <v>68</v>
      </c>
    </row>
    <row r="145" spans="2:7" ht="35.25" customHeight="1">
      <c r="B145" s="125"/>
      <c r="C145" s="3" t="s">
        <v>378</v>
      </c>
      <c r="D145" s="50" t="s">
        <v>26</v>
      </c>
      <c r="E145" s="157">
        <v>469.5</v>
      </c>
      <c r="F145" s="157">
        <v>269.1</v>
      </c>
      <c r="G145" s="119">
        <f>F145/E145*100</f>
        <v>57.31629392971247</v>
      </c>
    </row>
    <row r="146" spans="2:7" ht="25.5" customHeight="1">
      <c r="B146" s="125"/>
      <c r="C146" s="3" t="s">
        <v>379</v>
      </c>
      <c r="D146" s="50" t="s">
        <v>112</v>
      </c>
      <c r="E146" s="157">
        <v>19</v>
      </c>
      <c r="F146" s="157">
        <v>15.5</v>
      </c>
      <c r="G146" s="119">
        <f>F146/E146*100</f>
        <v>81.57894736842105</v>
      </c>
    </row>
    <row r="147" spans="2:7" ht="36.75" customHeight="1">
      <c r="B147" s="125"/>
      <c r="C147" s="44" t="s">
        <v>19</v>
      </c>
      <c r="D147" s="51" t="s">
        <v>107</v>
      </c>
      <c r="E147" s="157">
        <v>2</v>
      </c>
      <c r="F147" s="157">
        <v>11.7</v>
      </c>
      <c r="G147" s="119">
        <v>0</v>
      </c>
    </row>
    <row r="148" spans="2:7" ht="48" customHeight="1">
      <c r="B148" s="125"/>
      <c r="C148" s="44" t="s">
        <v>337</v>
      </c>
      <c r="D148" s="51" t="s">
        <v>132</v>
      </c>
      <c r="E148" s="157">
        <v>0</v>
      </c>
      <c r="F148" s="157">
        <v>0</v>
      </c>
      <c r="G148" s="119">
        <v>0</v>
      </c>
    </row>
    <row r="149" spans="2:7" ht="27.75" customHeight="1">
      <c r="B149" s="125"/>
      <c r="C149" s="44" t="s">
        <v>338</v>
      </c>
      <c r="D149" s="51" t="s">
        <v>339</v>
      </c>
      <c r="E149" s="160">
        <v>0</v>
      </c>
      <c r="F149" s="160">
        <v>0</v>
      </c>
      <c r="G149" s="119">
        <v>0</v>
      </c>
    </row>
    <row r="150" spans="2:7" ht="39" customHeight="1">
      <c r="B150" s="125"/>
      <c r="C150" s="40" t="s">
        <v>20</v>
      </c>
      <c r="D150" s="49" t="s">
        <v>21</v>
      </c>
      <c r="E150" s="160">
        <v>356</v>
      </c>
      <c r="F150" s="160">
        <v>145.4</v>
      </c>
      <c r="G150" s="161">
        <f>F150/E150*100</f>
        <v>40.842696629213485</v>
      </c>
    </row>
    <row r="151" spans="2:7" ht="15" customHeight="1" hidden="1">
      <c r="B151" s="125"/>
      <c r="C151" s="46" t="s">
        <v>340</v>
      </c>
      <c r="D151" s="49" t="s">
        <v>341</v>
      </c>
      <c r="E151" s="160">
        <v>0</v>
      </c>
      <c r="F151" s="160">
        <v>0</v>
      </c>
      <c r="G151" s="161">
        <v>0</v>
      </c>
    </row>
    <row r="152" spans="2:7" ht="24" customHeight="1">
      <c r="B152" s="125"/>
      <c r="C152" s="44" t="s">
        <v>144</v>
      </c>
      <c r="D152" s="51" t="s">
        <v>145</v>
      </c>
      <c r="E152" s="157">
        <v>298.9</v>
      </c>
      <c r="F152" s="157">
        <v>72.8</v>
      </c>
      <c r="G152" s="119">
        <f>F152/E152*100</f>
        <v>24.355971896955506</v>
      </c>
    </row>
    <row r="153" spans="2:7" ht="24" customHeight="1">
      <c r="B153" s="125"/>
      <c r="C153" s="3" t="s">
        <v>398</v>
      </c>
      <c r="D153" s="60" t="s">
        <v>399</v>
      </c>
      <c r="E153" s="119">
        <f>E154</f>
        <v>1747.3</v>
      </c>
      <c r="F153" s="119">
        <f>F154</f>
        <v>1115.2</v>
      </c>
      <c r="G153" s="119">
        <f>F153/E153*100</f>
        <v>63.82418588679678</v>
      </c>
    </row>
    <row r="154" spans="2:7" ht="29.25" customHeight="1">
      <c r="B154" s="125"/>
      <c r="C154" s="3" t="s">
        <v>403</v>
      </c>
      <c r="D154" s="60" t="s">
        <v>404</v>
      </c>
      <c r="E154" s="150">
        <v>1747.3</v>
      </c>
      <c r="F154" s="149">
        <v>1115.2</v>
      </c>
      <c r="G154" s="119">
        <f>F154/E154*100</f>
        <v>63.82418588679678</v>
      </c>
    </row>
    <row r="155" spans="2:7" ht="15" customHeight="1">
      <c r="B155" s="125" t="s">
        <v>394</v>
      </c>
      <c r="C155" s="14" t="s">
        <v>405</v>
      </c>
      <c r="D155" s="59" t="s">
        <v>406</v>
      </c>
      <c r="E155" s="146">
        <f>E156+E158</f>
        <v>2985.1</v>
      </c>
      <c r="F155" s="146">
        <f>F156+F158</f>
        <v>2064.2999999999997</v>
      </c>
      <c r="G155" s="119">
        <f>F155/E155*100</f>
        <v>69.15346219557134</v>
      </c>
    </row>
    <row r="156" spans="2:7" s="2" customFormat="1" ht="15.75" customHeight="1">
      <c r="B156" s="151"/>
      <c r="C156" s="3" t="s">
        <v>407</v>
      </c>
      <c r="D156" s="60" t="s">
        <v>408</v>
      </c>
      <c r="E156" s="119">
        <f>E157</f>
        <v>0</v>
      </c>
      <c r="F156" s="119">
        <f>F157</f>
        <v>-26.8</v>
      </c>
      <c r="G156" s="119">
        <v>0</v>
      </c>
    </row>
    <row r="157" spans="2:7" ht="16.5" customHeight="1">
      <c r="B157" s="125"/>
      <c r="C157" s="3" t="s">
        <v>409</v>
      </c>
      <c r="D157" s="60" t="s">
        <v>410</v>
      </c>
      <c r="E157" s="119">
        <v>0</v>
      </c>
      <c r="F157" s="162">
        <v>-26.8</v>
      </c>
      <c r="G157" s="119">
        <v>0</v>
      </c>
    </row>
    <row r="158" spans="2:7" ht="13.5" customHeight="1">
      <c r="B158" s="125"/>
      <c r="C158" s="3" t="s">
        <v>411</v>
      </c>
      <c r="D158" s="60" t="s">
        <v>412</v>
      </c>
      <c r="E158" s="149">
        <v>2985.1</v>
      </c>
      <c r="F158" s="149">
        <v>2091.1</v>
      </c>
      <c r="G158" s="119">
        <f aca="true" t="shared" si="4" ref="G158:G165">F158/E158*100</f>
        <v>70.0512545643362</v>
      </c>
    </row>
    <row r="159" spans="1:7" ht="17.25" customHeight="1">
      <c r="A159" s="41"/>
      <c r="B159" s="112" t="s">
        <v>395</v>
      </c>
      <c r="C159" s="68" t="s">
        <v>413</v>
      </c>
      <c r="D159" s="79" t="s">
        <v>414</v>
      </c>
      <c r="E159" s="206">
        <f>E160+E230+E231+E228</f>
        <v>1325100.7</v>
      </c>
      <c r="F159" s="206">
        <f>F160+F230+F231</f>
        <v>625768.7000000001</v>
      </c>
      <c r="G159" s="145">
        <f t="shared" si="4"/>
        <v>47.224237373053995</v>
      </c>
    </row>
    <row r="160" spans="1:7" ht="27" customHeight="1">
      <c r="A160" s="41"/>
      <c r="B160" s="112" t="s">
        <v>396</v>
      </c>
      <c r="C160" s="69" t="s">
        <v>443</v>
      </c>
      <c r="D160" s="79" t="s">
        <v>442</v>
      </c>
      <c r="E160" s="206">
        <f>E161+E165+E185+E224</f>
        <v>1233478</v>
      </c>
      <c r="F160" s="206">
        <f>F161+F165+F185+F224</f>
        <v>625828.2000000001</v>
      </c>
      <c r="G160" s="145">
        <f t="shared" si="4"/>
        <v>50.73687572863076</v>
      </c>
    </row>
    <row r="161" spans="1:7" ht="23.25" customHeight="1">
      <c r="A161" s="41"/>
      <c r="B161" s="112" t="s">
        <v>438</v>
      </c>
      <c r="C161" s="21" t="s">
        <v>415</v>
      </c>
      <c r="D161" s="80" t="s">
        <v>193</v>
      </c>
      <c r="E161" s="207">
        <f>E162+E164+E163</f>
        <v>85976.1</v>
      </c>
      <c r="F161" s="207">
        <f>F162+F164+F163</f>
        <v>53908.9</v>
      </c>
      <c r="G161" s="224">
        <f t="shared" si="4"/>
        <v>62.70219281870194</v>
      </c>
    </row>
    <row r="162" spans="1:7" ht="18.75" customHeight="1">
      <c r="A162" s="41"/>
      <c r="B162" s="112"/>
      <c r="C162" s="3" t="s">
        <v>444</v>
      </c>
      <c r="D162" s="81" t="s">
        <v>194</v>
      </c>
      <c r="E162" s="208">
        <v>21261.4</v>
      </c>
      <c r="F162" s="208">
        <v>10630.7</v>
      </c>
      <c r="G162" s="119">
        <f t="shared" si="4"/>
        <v>50</v>
      </c>
    </row>
    <row r="163" spans="1:7" ht="18" customHeight="1">
      <c r="A163" s="41"/>
      <c r="B163" s="112"/>
      <c r="C163" s="3" t="s">
        <v>444</v>
      </c>
      <c r="D163" s="81" t="s">
        <v>194</v>
      </c>
      <c r="E163" s="208">
        <v>56750.5</v>
      </c>
      <c r="F163" s="208">
        <v>42375.3</v>
      </c>
      <c r="G163" s="119">
        <f t="shared" si="4"/>
        <v>74.66947427775968</v>
      </c>
    </row>
    <row r="164" spans="1:7" ht="24.75" customHeight="1">
      <c r="A164" s="41"/>
      <c r="B164" s="112"/>
      <c r="C164" s="3" t="s">
        <v>195</v>
      </c>
      <c r="D164" s="81" t="s">
        <v>196</v>
      </c>
      <c r="E164" s="208">
        <v>7964.2</v>
      </c>
      <c r="F164" s="208">
        <v>902.9</v>
      </c>
      <c r="G164" s="119">
        <f t="shared" si="4"/>
        <v>11.336982998920167</v>
      </c>
    </row>
    <row r="165" spans="1:7" ht="25.5" customHeight="1">
      <c r="A165" s="41"/>
      <c r="B165" s="112" t="s">
        <v>439</v>
      </c>
      <c r="C165" s="21" t="s">
        <v>477</v>
      </c>
      <c r="D165" s="82" t="s">
        <v>197</v>
      </c>
      <c r="E165" s="207">
        <f>SUM(E166:E170)+E173+E176</f>
        <v>284922.2</v>
      </c>
      <c r="F165" s="207">
        <f>SUM(F166:F170)+F173+F176</f>
        <v>104545.70000000001</v>
      </c>
      <c r="G165" s="224">
        <f t="shared" si="4"/>
        <v>36.69271822272888</v>
      </c>
    </row>
    <row r="166" spans="1:7" ht="23.25" customHeight="1">
      <c r="A166" s="41"/>
      <c r="B166" s="112"/>
      <c r="C166" s="3" t="s">
        <v>141</v>
      </c>
      <c r="D166" s="83" t="s">
        <v>198</v>
      </c>
      <c r="E166" s="209">
        <v>3134.8</v>
      </c>
      <c r="F166" s="209">
        <v>3134.8</v>
      </c>
      <c r="G166" s="119">
        <f aca="true" t="shared" si="5" ref="G166:G207">F166/E166*100</f>
        <v>100</v>
      </c>
    </row>
    <row r="167" spans="1:7" ht="47.25" customHeight="1">
      <c r="A167" s="41"/>
      <c r="B167" s="112"/>
      <c r="C167" s="84" t="s">
        <v>202</v>
      </c>
      <c r="D167" s="83" t="s">
        <v>203</v>
      </c>
      <c r="E167" s="210">
        <v>833.1</v>
      </c>
      <c r="F167" s="210">
        <v>833.1</v>
      </c>
      <c r="G167" s="119">
        <f t="shared" si="5"/>
        <v>100</v>
      </c>
    </row>
    <row r="168" spans="1:7" ht="26.25" customHeight="1">
      <c r="A168" s="41"/>
      <c r="B168" s="112"/>
      <c r="C168" s="85" t="s">
        <v>204</v>
      </c>
      <c r="D168" s="83" t="s">
        <v>205</v>
      </c>
      <c r="E168" s="210">
        <v>925.9</v>
      </c>
      <c r="F168" s="210">
        <v>925.9</v>
      </c>
      <c r="G168" s="119">
        <f t="shared" si="5"/>
        <v>100</v>
      </c>
    </row>
    <row r="169" spans="1:7" ht="39.75" customHeight="1">
      <c r="A169" s="41"/>
      <c r="B169" s="112"/>
      <c r="C169" s="201" t="s">
        <v>313</v>
      </c>
      <c r="D169" s="83" t="s">
        <v>314</v>
      </c>
      <c r="E169" s="210">
        <v>1557.2</v>
      </c>
      <c r="F169" s="210">
        <v>0</v>
      </c>
      <c r="G169" s="119">
        <f t="shared" si="5"/>
        <v>0</v>
      </c>
    </row>
    <row r="170" spans="1:7" ht="36.75" customHeight="1">
      <c r="A170" s="41"/>
      <c r="B170" s="112"/>
      <c r="C170" s="201" t="s">
        <v>519</v>
      </c>
      <c r="D170" s="83" t="s">
        <v>516</v>
      </c>
      <c r="E170" s="210">
        <f>E171+E172</f>
        <v>25871.1</v>
      </c>
      <c r="F170" s="210">
        <f>F171+F172</f>
        <v>25871.1</v>
      </c>
      <c r="G170" s="119">
        <f t="shared" si="5"/>
        <v>100</v>
      </c>
    </row>
    <row r="171" spans="1:7" ht="16.5" customHeight="1">
      <c r="A171" s="41"/>
      <c r="B171" s="112"/>
      <c r="C171" s="201" t="s">
        <v>517</v>
      </c>
      <c r="D171" s="83"/>
      <c r="E171" s="210">
        <v>23025.3</v>
      </c>
      <c r="F171" s="210">
        <v>23025.3</v>
      </c>
      <c r="G171" s="119">
        <f t="shared" si="5"/>
        <v>100</v>
      </c>
    </row>
    <row r="172" spans="1:7" ht="16.5" customHeight="1">
      <c r="A172" s="41"/>
      <c r="B172" s="112"/>
      <c r="C172" s="201" t="s">
        <v>518</v>
      </c>
      <c r="D172" s="83"/>
      <c r="E172" s="210">
        <v>2845.8</v>
      </c>
      <c r="F172" s="210">
        <v>2845.8</v>
      </c>
      <c r="G172" s="119">
        <f t="shared" si="5"/>
        <v>100</v>
      </c>
    </row>
    <row r="173" spans="1:7" ht="30" customHeight="1">
      <c r="A173" s="41"/>
      <c r="B173" s="112"/>
      <c r="C173" s="201" t="s">
        <v>520</v>
      </c>
      <c r="D173" s="83" t="s">
        <v>521</v>
      </c>
      <c r="E173" s="210">
        <f>E174+E175</f>
        <v>6127.6</v>
      </c>
      <c r="F173" s="210">
        <f>F174+F175</f>
        <v>6127.6</v>
      </c>
      <c r="G173" s="119">
        <f t="shared" si="5"/>
        <v>100</v>
      </c>
    </row>
    <row r="174" spans="1:7" ht="16.5" customHeight="1">
      <c r="A174" s="41"/>
      <c r="B174" s="112"/>
      <c r="C174" s="201" t="s">
        <v>517</v>
      </c>
      <c r="D174" s="83"/>
      <c r="E174" s="210">
        <v>5453.6</v>
      </c>
      <c r="F174" s="210">
        <v>5453.6</v>
      </c>
      <c r="G174" s="119">
        <f t="shared" si="5"/>
        <v>100</v>
      </c>
    </row>
    <row r="175" spans="1:7" ht="16.5" customHeight="1">
      <c r="A175" s="41"/>
      <c r="B175" s="112"/>
      <c r="C175" s="201" t="s">
        <v>518</v>
      </c>
      <c r="D175" s="83"/>
      <c r="E175" s="210">
        <v>674</v>
      </c>
      <c r="F175" s="210">
        <v>674</v>
      </c>
      <c r="G175" s="119">
        <f t="shared" si="5"/>
        <v>100</v>
      </c>
    </row>
    <row r="176" spans="1:7" ht="13.5" customHeight="1">
      <c r="A176" s="41"/>
      <c r="B176" s="112"/>
      <c r="C176" s="86" t="s">
        <v>417</v>
      </c>
      <c r="D176" s="87" t="s">
        <v>206</v>
      </c>
      <c r="E176" s="211">
        <f>E177</f>
        <v>246472.5</v>
      </c>
      <c r="F176" s="211">
        <f>F177</f>
        <v>67653.20000000001</v>
      </c>
      <c r="G176" s="145">
        <f t="shared" si="5"/>
        <v>27.448579456125945</v>
      </c>
    </row>
    <row r="177" spans="1:7" ht="15.75" customHeight="1">
      <c r="A177" s="41"/>
      <c r="B177" s="112"/>
      <c r="C177" s="88" t="s">
        <v>418</v>
      </c>
      <c r="D177" s="89" t="s">
        <v>207</v>
      </c>
      <c r="E177" s="212">
        <f>SUM(E178:E184)</f>
        <v>246472.5</v>
      </c>
      <c r="F177" s="212">
        <f>SUM(F178:F184)</f>
        <v>67653.20000000001</v>
      </c>
      <c r="G177" s="164">
        <f t="shared" si="5"/>
        <v>27.448579456125945</v>
      </c>
    </row>
    <row r="178" spans="1:7" ht="15.75" customHeight="1">
      <c r="A178" s="41"/>
      <c r="B178" s="112"/>
      <c r="C178" s="3" t="s">
        <v>522</v>
      </c>
      <c r="D178" s="90" t="s">
        <v>523</v>
      </c>
      <c r="E178" s="218">
        <v>199.6</v>
      </c>
      <c r="F178" s="218">
        <v>0</v>
      </c>
      <c r="G178" s="119">
        <v>0</v>
      </c>
    </row>
    <row r="179" spans="1:7" ht="27.75" customHeight="1">
      <c r="A179" s="41"/>
      <c r="B179" s="113"/>
      <c r="C179" s="31" t="s">
        <v>333</v>
      </c>
      <c r="D179" s="90" t="s">
        <v>208</v>
      </c>
      <c r="E179" s="200">
        <v>229516.5</v>
      </c>
      <c r="F179" s="213">
        <v>63455.6</v>
      </c>
      <c r="G179" s="119">
        <f t="shared" si="5"/>
        <v>27.647511181113337</v>
      </c>
    </row>
    <row r="180" spans="1:7" ht="27.75" customHeight="1">
      <c r="A180" s="41"/>
      <c r="B180" s="113"/>
      <c r="C180" s="31" t="s">
        <v>209</v>
      </c>
      <c r="D180" s="90" t="s">
        <v>210</v>
      </c>
      <c r="E180" s="200">
        <v>5184.9</v>
      </c>
      <c r="F180" s="213">
        <v>0</v>
      </c>
      <c r="G180" s="119">
        <f t="shared" si="5"/>
        <v>0</v>
      </c>
    </row>
    <row r="181" spans="1:7" ht="25.5" customHeight="1">
      <c r="A181" s="41"/>
      <c r="B181" s="113"/>
      <c r="C181" s="31" t="s">
        <v>211</v>
      </c>
      <c r="D181" s="90" t="s">
        <v>212</v>
      </c>
      <c r="E181" s="200">
        <v>4096.3</v>
      </c>
      <c r="F181" s="213">
        <v>1700</v>
      </c>
      <c r="G181" s="119">
        <f t="shared" si="5"/>
        <v>41.50086663574445</v>
      </c>
    </row>
    <row r="182" spans="1:7" ht="24.75" customHeight="1">
      <c r="A182" s="41"/>
      <c r="B182" s="113"/>
      <c r="C182" s="31" t="s">
        <v>213</v>
      </c>
      <c r="D182" s="90" t="s">
        <v>214</v>
      </c>
      <c r="E182" s="200">
        <v>3427.7</v>
      </c>
      <c r="F182" s="213">
        <v>2466</v>
      </c>
      <c r="G182" s="119">
        <f t="shared" si="5"/>
        <v>71.94328558508622</v>
      </c>
    </row>
    <row r="183" spans="1:7" ht="39.75" customHeight="1">
      <c r="A183" s="41"/>
      <c r="B183" s="113"/>
      <c r="C183" s="31" t="s">
        <v>524</v>
      </c>
      <c r="D183" s="90" t="s">
        <v>525</v>
      </c>
      <c r="E183" s="200">
        <v>47.5</v>
      </c>
      <c r="F183" s="213">
        <v>31.6</v>
      </c>
      <c r="G183" s="119">
        <f t="shared" si="5"/>
        <v>66.52631578947368</v>
      </c>
    </row>
    <row r="184" spans="1:7" ht="49.5" customHeight="1">
      <c r="A184" s="41"/>
      <c r="B184" s="113"/>
      <c r="C184" s="32" t="s">
        <v>526</v>
      </c>
      <c r="D184" s="90" t="s">
        <v>216</v>
      </c>
      <c r="E184" s="200">
        <v>4000</v>
      </c>
      <c r="F184" s="213">
        <v>0</v>
      </c>
      <c r="G184" s="119">
        <f t="shared" si="5"/>
        <v>0</v>
      </c>
    </row>
    <row r="185" spans="1:7" ht="22.5" customHeight="1">
      <c r="A185" s="41"/>
      <c r="B185" s="112" t="s">
        <v>440</v>
      </c>
      <c r="C185" s="91" t="s">
        <v>478</v>
      </c>
      <c r="D185" s="80" t="s">
        <v>217</v>
      </c>
      <c r="E185" s="214">
        <f>E186+E187+SUM(E220:E223)</f>
        <v>862387.3</v>
      </c>
      <c r="F185" s="214">
        <f>F186+F187+SUM(F220:F223)</f>
        <v>467373.60000000003</v>
      </c>
      <c r="G185" s="224">
        <f t="shared" si="5"/>
        <v>54.195325000727635</v>
      </c>
    </row>
    <row r="186" spans="1:7" ht="38.25" customHeight="1">
      <c r="A186" s="41"/>
      <c r="B186" s="112"/>
      <c r="C186" s="92" t="s">
        <v>481</v>
      </c>
      <c r="D186" s="93" t="s">
        <v>218</v>
      </c>
      <c r="E186" s="213">
        <v>22815.8</v>
      </c>
      <c r="F186" s="213">
        <v>18900</v>
      </c>
      <c r="G186" s="119">
        <f t="shared" si="5"/>
        <v>82.83733202429895</v>
      </c>
    </row>
    <row r="187" spans="1:7" ht="27.75" customHeight="1">
      <c r="A187" s="41"/>
      <c r="B187" s="112"/>
      <c r="C187" s="94" t="s">
        <v>479</v>
      </c>
      <c r="D187" s="95" t="s">
        <v>219</v>
      </c>
      <c r="E187" s="215">
        <f>SUM(E188:E219)</f>
        <v>811201.5</v>
      </c>
      <c r="F187" s="215">
        <f>SUM(F188:F219)</f>
        <v>438955.7</v>
      </c>
      <c r="G187" s="145">
        <f t="shared" si="5"/>
        <v>54.11179589781331</v>
      </c>
    </row>
    <row r="188" spans="1:7" ht="37.5" customHeight="1">
      <c r="A188" s="41"/>
      <c r="B188" s="112"/>
      <c r="C188" s="96" t="s">
        <v>342</v>
      </c>
      <c r="D188" s="97" t="s">
        <v>220</v>
      </c>
      <c r="E188" s="118">
        <v>4.4</v>
      </c>
      <c r="F188" s="118">
        <v>4.4</v>
      </c>
      <c r="G188" s="119">
        <f t="shared" si="5"/>
        <v>100</v>
      </c>
    </row>
    <row r="189" spans="1:7" ht="23.25" customHeight="1">
      <c r="A189" s="41"/>
      <c r="B189" s="112"/>
      <c r="C189" s="96" t="s">
        <v>343</v>
      </c>
      <c r="D189" s="97" t="s">
        <v>221</v>
      </c>
      <c r="E189" s="216">
        <v>17743.2</v>
      </c>
      <c r="F189" s="216">
        <v>9109</v>
      </c>
      <c r="G189" s="119">
        <f t="shared" si="5"/>
        <v>51.337977365976826</v>
      </c>
    </row>
    <row r="190" spans="1:7" ht="27.75" customHeight="1">
      <c r="A190" s="41"/>
      <c r="B190" s="112"/>
      <c r="C190" s="30" t="s">
        <v>436</v>
      </c>
      <c r="D190" s="97" t="s">
        <v>222</v>
      </c>
      <c r="E190" s="217">
        <v>46466.3</v>
      </c>
      <c r="F190" s="217">
        <v>25100</v>
      </c>
      <c r="G190" s="119">
        <f t="shared" si="5"/>
        <v>54.01764289388223</v>
      </c>
    </row>
    <row r="191" spans="1:7" ht="36" customHeight="1">
      <c r="A191" s="41"/>
      <c r="B191" s="112"/>
      <c r="C191" s="98" t="s">
        <v>52</v>
      </c>
      <c r="D191" s="97" t="s">
        <v>224</v>
      </c>
      <c r="E191" s="217">
        <v>93.8</v>
      </c>
      <c r="F191" s="217">
        <v>0</v>
      </c>
      <c r="G191" s="119">
        <f t="shared" si="5"/>
        <v>0</v>
      </c>
    </row>
    <row r="192" spans="1:7" ht="25.5" customHeight="1">
      <c r="A192" s="41"/>
      <c r="B192" s="112"/>
      <c r="C192" s="31" t="s">
        <v>484</v>
      </c>
      <c r="D192" s="97" t="s">
        <v>225</v>
      </c>
      <c r="E192" s="217">
        <v>464.2</v>
      </c>
      <c r="F192" s="217">
        <v>279.2</v>
      </c>
      <c r="G192" s="119">
        <f t="shared" si="5"/>
        <v>60.14648858250754</v>
      </c>
    </row>
    <row r="193" spans="1:7" ht="40.5" customHeight="1">
      <c r="A193" s="41"/>
      <c r="B193" s="112"/>
      <c r="C193" s="31" t="s">
        <v>527</v>
      </c>
      <c r="D193" s="97" t="s">
        <v>528</v>
      </c>
      <c r="E193" s="217">
        <v>181.3</v>
      </c>
      <c r="F193" s="217">
        <v>13.7</v>
      </c>
      <c r="G193" s="119">
        <f t="shared" si="5"/>
        <v>7.556536127964699</v>
      </c>
    </row>
    <row r="194" spans="1:7" ht="35.25" customHeight="1">
      <c r="A194" s="41"/>
      <c r="B194" s="112"/>
      <c r="C194" s="99" t="s">
        <v>146</v>
      </c>
      <c r="D194" s="97" t="s">
        <v>226</v>
      </c>
      <c r="E194" s="217">
        <v>239502.6</v>
      </c>
      <c r="F194" s="217">
        <v>145683.2</v>
      </c>
      <c r="G194" s="119">
        <f t="shared" si="5"/>
        <v>60.8273981159286</v>
      </c>
    </row>
    <row r="195" spans="1:7" ht="34.5" customHeight="1">
      <c r="A195" s="41"/>
      <c r="B195" s="112"/>
      <c r="C195" s="99" t="s">
        <v>227</v>
      </c>
      <c r="D195" s="97" t="s">
        <v>228</v>
      </c>
      <c r="E195" s="217">
        <v>165.9</v>
      </c>
      <c r="F195" s="217">
        <v>70.5</v>
      </c>
      <c r="G195" s="119">
        <f t="shared" si="5"/>
        <v>42.495479204339965</v>
      </c>
    </row>
    <row r="196" spans="1:7" ht="46.5" customHeight="1">
      <c r="A196" s="41"/>
      <c r="B196" s="112"/>
      <c r="C196" s="99" t="s">
        <v>229</v>
      </c>
      <c r="D196" s="97" t="s">
        <v>230</v>
      </c>
      <c r="E196" s="217">
        <v>38.3</v>
      </c>
      <c r="F196" s="217">
        <v>19</v>
      </c>
      <c r="G196" s="119">
        <f t="shared" si="5"/>
        <v>49.608355091383814</v>
      </c>
    </row>
    <row r="197" spans="1:7" ht="48" customHeight="1">
      <c r="A197" s="41"/>
      <c r="B197" s="112"/>
      <c r="C197" s="100" t="s">
        <v>53</v>
      </c>
      <c r="D197" s="97" t="s">
        <v>232</v>
      </c>
      <c r="E197" s="217">
        <v>4158.3</v>
      </c>
      <c r="F197" s="217">
        <v>2112</v>
      </c>
      <c r="G197" s="119">
        <f t="shared" si="5"/>
        <v>50.789986292475284</v>
      </c>
    </row>
    <row r="198" spans="1:7" ht="25.5" customHeight="1">
      <c r="A198" s="41"/>
      <c r="B198" s="112"/>
      <c r="C198" s="32" t="s">
        <v>152</v>
      </c>
      <c r="D198" s="97" t="s">
        <v>233</v>
      </c>
      <c r="E198" s="217">
        <v>16690.1</v>
      </c>
      <c r="F198" s="217">
        <v>9046.4</v>
      </c>
      <c r="G198" s="119">
        <f t="shared" si="5"/>
        <v>54.20219171844387</v>
      </c>
    </row>
    <row r="199" spans="1:7" ht="38.25" customHeight="1">
      <c r="A199" s="41"/>
      <c r="B199" s="112"/>
      <c r="C199" s="99" t="s">
        <v>138</v>
      </c>
      <c r="D199" s="97" t="s">
        <v>234</v>
      </c>
      <c r="E199" s="216">
        <v>2080.6</v>
      </c>
      <c r="F199" s="216">
        <v>0</v>
      </c>
      <c r="G199" s="119">
        <f t="shared" si="5"/>
        <v>0</v>
      </c>
    </row>
    <row r="200" spans="1:7" ht="35.25" customHeight="1">
      <c r="A200" s="41"/>
      <c r="B200" s="112"/>
      <c r="C200" s="99" t="s">
        <v>143</v>
      </c>
      <c r="D200" s="97" t="s">
        <v>235</v>
      </c>
      <c r="E200" s="216">
        <v>28348.3</v>
      </c>
      <c r="F200" s="216">
        <v>13800</v>
      </c>
      <c r="G200" s="119">
        <f t="shared" si="5"/>
        <v>48.680167770201386</v>
      </c>
    </row>
    <row r="201" spans="1:7" ht="46.5" customHeight="1">
      <c r="A201" s="41"/>
      <c r="B201" s="112"/>
      <c r="C201" s="101" t="s">
        <v>54</v>
      </c>
      <c r="D201" s="97" t="s">
        <v>236</v>
      </c>
      <c r="E201" s="216">
        <v>534.7</v>
      </c>
      <c r="F201" s="216">
        <v>176.1</v>
      </c>
      <c r="G201" s="119">
        <f t="shared" si="5"/>
        <v>32.934355713484194</v>
      </c>
    </row>
    <row r="202" spans="1:7" ht="48.75" customHeight="1">
      <c r="A202" s="41"/>
      <c r="B202" s="112"/>
      <c r="C202" s="101" t="s">
        <v>55</v>
      </c>
      <c r="D202" s="97" t="s">
        <v>238</v>
      </c>
      <c r="E202" s="217">
        <v>2292.1</v>
      </c>
      <c r="F202" s="217">
        <v>970</v>
      </c>
      <c r="G202" s="119">
        <f t="shared" si="5"/>
        <v>42.31927053793464</v>
      </c>
    </row>
    <row r="203" spans="1:7" ht="47.25" customHeight="1">
      <c r="A203" s="41"/>
      <c r="B203" s="112"/>
      <c r="C203" s="32" t="s">
        <v>56</v>
      </c>
      <c r="D203" s="97" t="s">
        <v>239</v>
      </c>
      <c r="E203" s="217">
        <v>43.6</v>
      </c>
      <c r="F203" s="217">
        <v>28.1</v>
      </c>
      <c r="G203" s="119">
        <f t="shared" si="5"/>
        <v>64.44954128440367</v>
      </c>
    </row>
    <row r="204" spans="1:7" ht="26.25" customHeight="1">
      <c r="A204" s="41"/>
      <c r="B204" s="112"/>
      <c r="C204" s="31" t="s">
        <v>12</v>
      </c>
      <c r="D204" s="97" t="s">
        <v>240</v>
      </c>
      <c r="E204" s="217">
        <v>512.2</v>
      </c>
      <c r="F204" s="217">
        <v>271.9</v>
      </c>
      <c r="G204" s="119">
        <f t="shared" si="5"/>
        <v>53.08473252635688</v>
      </c>
    </row>
    <row r="205" spans="1:7" ht="37.5" customHeight="1">
      <c r="A205" s="41"/>
      <c r="B205" s="112"/>
      <c r="C205" s="31" t="s">
        <v>13</v>
      </c>
      <c r="D205" s="97" t="s">
        <v>241</v>
      </c>
      <c r="E205" s="217">
        <v>1040.2</v>
      </c>
      <c r="F205" s="217">
        <v>560</v>
      </c>
      <c r="G205" s="119">
        <f t="shared" si="5"/>
        <v>53.835800807537005</v>
      </c>
    </row>
    <row r="206" spans="1:7" ht="60" customHeight="1">
      <c r="A206" s="41"/>
      <c r="B206" s="112"/>
      <c r="C206" s="32" t="s">
        <v>57</v>
      </c>
      <c r="D206" s="97" t="s">
        <v>251</v>
      </c>
      <c r="E206" s="217">
        <v>107779.8</v>
      </c>
      <c r="F206" s="217">
        <v>59665.5</v>
      </c>
      <c r="G206" s="119">
        <f t="shared" si="5"/>
        <v>55.35870357896378</v>
      </c>
    </row>
    <row r="207" spans="1:7" ht="69.75" customHeight="1">
      <c r="A207" s="41"/>
      <c r="B207" s="112"/>
      <c r="C207" s="32" t="s">
        <v>58</v>
      </c>
      <c r="D207" s="97" t="s">
        <v>253</v>
      </c>
      <c r="E207" s="217">
        <v>780.1</v>
      </c>
      <c r="F207" s="217">
        <v>420.6</v>
      </c>
      <c r="G207" s="119">
        <f t="shared" si="5"/>
        <v>53.91616459428279</v>
      </c>
    </row>
    <row r="208" spans="1:7" ht="60" customHeight="1">
      <c r="A208" s="41"/>
      <c r="B208" s="112"/>
      <c r="C208" s="32" t="s">
        <v>59</v>
      </c>
      <c r="D208" s="97" t="s">
        <v>255</v>
      </c>
      <c r="E208" s="217">
        <v>879.5</v>
      </c>
      <c r="F208" s="217">
        <v>117</v>
      </c>
      <c r="G208" s="119">
        <f aca="true" t="shared" si="6" ref="G208:G224">F208/E208*100</f>
        <v>13.303013075611142</v>
      </c>
    </row>
    <row r="209" spans="1:8" ht="51" customHeight="1">
      <c r="A209" s="41"/>
      <c r="B209" s="112"/>
      <c r="C209" s="32" t="s">
        <v>256</v>
      </c>
      <c r="D209" s="97" t="s">
        <v>257</v>
      </c>
      <c r="E209" s="217">
        <v>38685.4</v>
      </c>
      <c r="F209" s="217">
        <v>19461</v>
      </c>
      <c r="G209" s="119">
        <f t="shared" si="6"/>
        <v>50.305800120975874</v>
      </c>
      <c r="H209" s="41" t="s">
        <v>330</v>
      </c>
    </row>
    <row r="210" spans="1:7" ht="37.5" customHeight="1">
      <c r="A210" s="41"/>
      <c r="B210" s="112"/>
      <c r="C210" s="32" t="s">
        <v>60</v>
      </c>
      <c r="D210" s="97" t="s">
        <v>258</v>
      </c>
      <c r="E210" s="216">
        <v>927.1</v>
      </c>
      <c r="F210" s="216">
        <v>483.4</v>
      </c>
      <c r="G210" s="119">
        <f t="shared" si="6"/>
        <v>52.14108510408801</v>
      </c>
    </row>
    <row r="211" spans="1:7" ht="36.75" customHeight="1">
      <c r="A211" s="41"/>
      <c r="B211" s="112"/>
      <c r="C211" s="31" t="s">
        <v>184</v>
      </c>
      <c r="D211" s="97" t="s">
        <v>259</v>
      </c>
      <c r="E211" s="216">
        <v>928.4</v>
      </c>
      <c r="F211" s="216">
        <v>608.4</v>
      </c>
      <c r="G211" s="119">
        <f t="shared" si="6"/>
        <v>65.53209823352003</v>
      </c>
    </row>
    <row r="212" spans="1:7" ht="38.25" customHeight="1">
      <c r="A212" s="41"/>
      <c r="B212" s="112"/>
      <c r="C212" s="31" t="s">
        <v>400</v>
      </c>
      <c r="D212" s="97" t="s">
        <v>260</v>
      </c>
      <c r="E212" s="216">
        <v>73.9</v>
      </c>
      <c r="F212" s="216">
        <v>73.9</v>
      </c>
      <c r="G212" s="119">
        <f t="shared" si="6"/>
        <v>100</v>
      </c>
    </row>
    <row r="213" spans="1:7" ht="38.25" customHeight="1">
      <c r="A213" s="41"/>
      <c r="B213" s="112"/>
      <c r="C213" s="31" t="s">
        <v>401</v>
      </c>
      <c r="D213" s="97" t="s">
        <v>261</v>
      </c>
      <c r="E213" s="216">
        <v>8035.6</v>
      </c>
      <c r="F213" s="216">
        <v>4550.1</v>
      </c>
      <c r="G213" s="119">
        <f t="shared" si="6"/>
        <v>56.62427198964608</v>
      </c>
    </row>
    <row r="214" spans="1:7" ht="60.75" customHeight="1">
      <c r="A214" s="41"/>
      <c r="B214" s="112"/>
      <c r="C214" s="32" t="s">
        <v>61</v>
      </c>
      <c r="D214" s="97" t="s">
        <v>263</v>
      </c>
      <c r="E214" s="216">
        <v>1098.9</v>
      </c>
      <c r="F214" s="216"/>
      <c r="G214" s="119">
        <f t="shared" si="6"/>
        <v>0</v>
      </c>
    </row>
    <row r="215" spans="1:7" ht="26.25" customHeight="1">
      <c r="A215" s="41"/>
      <c r="B215" s="112"/>
      <c r="C215" s="32" t="s">
        <v>139</v>
      </c>
      <c r="D215" s="97" t="s">
        <v>264</v>
      </c>
      <c r="E215" s="216">
        <v>16733.1</v>
      </c>
      <c r="F215" s="216">
        <v>3136</v>
      </c>
      <c r="G215" s="119">
        <f t="shared" si="6"/>
        <v>18.741297189403042</v>
      </c>
    </row>
    <row r="216" spans="1:7" ht="38.25" customHeight="1">
      <c r="A216" s="41"/>
      <c r="B216" s="112"/>
      <c r="C216" s="32" t="s">
        <v>265</v>
      </c>
      <c r="D216" s="97" t="s">
        <v>266</v>
      </c>
      <c r="E216" s="216">
        <v>500.1</v>
      </c>
      <c r="F216" s="216">
        <v>500.1</v>
      </c>
      <c r="G216" s="119">
        <f t="shared" si="6"/>
        <v>100</v>
      </c>
    </row>
    <row r="217" spans="1:7" ht="37.5" customHeight="1">
      <c r="A217" s="41"/>
      <c r="B217" s="112"/>
      <c r="C217" s="32" t="s">
        <v>27</v>
      </c>
      <c r="D217" s="97" t="s">
        <v>267</v>
      </c>
      <c r="E217" s="216">
        <v>698.1</v>
      </c>
      <c r="F217" s="216">
        <v>164.2</v>
      </c>
      <c r="G217" s="119">
        <f t="shared" si="6"/>
        <v>23.520985532158715</v>
      </c>
    </row>
    <row r="218" spans="1:7" ht="36" customHeight="1">
      <c r="A218" s="41"/>
      <c r="B218" s="112"/>
      <c r="C218" s="99" t="s">
        <v>140</v>
      </c>
      <c r="D218" s="97" t="s">
        <v>268</v>
      </c>
      <c r="E218" s="216">
        <v>273677.6</v>
      </c>
      <c r="F218" s="216">
        <v>142510</v>
      </c>
      <c r="G218" s="119">
        <f t="shared" si="6"/>
        <v>52.072219282834986</v>
      </c>
    </row>
    <row r="219" spans="1:7" ht="49.5" customHeight="1">
      <c r="A219" s="41"/>
      <c r="B219" s="112"/>
      <c r="C219" s="99" t="s">
        <v>142</v>
      </c>
      <c r="D219" s="97" t="s">
        <v>269</v>
      </c>
      <c r="E219" s="216">
        <v>43.8</v>
      </c>
      <c r="F219" s="216">
        <v>22</v>
      </c>
      <c r="G219" s="119">
        <f t="shared" si="6"/>
        <v>50.228310502283115</v>
      </c>
    </row>
    <row r="220" spans="1:7" ht="36" customHeight="1">
      <c r="A220" s="41"/>
      <c r="B220" s="112"/>
      <c r="C220" s="102" t="s">
        <v>345</v>
      </c>
      <c r="D220" s="97" t="s">
        <v>270</v>
      </c>
      <c r="E220" s="217">
        <v>10457.5</v>
      </c>
      <c r="F220" s="217">
        <v>0</v>
      </c>
      <c r="G220" s="119">
        <f t="shared" si="6"/>
        <v>0</v>
      </c>
    </row>
    <row r="221" spans="1:7" ht="37.5" customHeight="1">
      <c r="A221" s="41"/>
      <c r="B221" s="112"/>
      <c r="C221" s="102" t="s">
        <v>153</v>
      </c>
      <c r="D221" s="97" t="s">
        <v>271</v>
      </c>
      <c r="E221" s="217">
        <v>15780.9</v>
      </c>
      <c r="F221" s="217">
        <v>8553.6</v>
      </c>
      <c r="G221" s="119">
        <f t="shared" si="6"/>
        <v>54.202231811873844</v>
      </c>
    </row>
    <row r="222" spans="1:7" ht="24.75" customHeight="1">
      <c r="A222" s="41"/>
      <c r="B222" s="112"/>
      <c r="C222" s="103" t="s">
        <v>344</v>
      </c>
      <c r="D222" s="104" t="s">
        <v>272</v>
      </c>
      <c r="E222" s="213">
        <v>789.1</v>
      </c>
      <c r="F222" s="213">
        <v>393.6</v>
      </c>
      <c r="G222" s="119">
        <f t="shared" si="6"/>
        <v>49.87960968191611</v>
      </c>
    </row>
    <row r="223" spans="1:7" ht="34.5" customHeight="1">
      <c r="A223" s="41"/>
      <c r="B223" s="114"/>
      <c r="C223" s="105" t="s">
        <v>273</v>
      </c>
      <c r="D223" s="104" t="s">
        <v>274</v>
      </c>
      <c r="E223" s="213">
        <v>1342.5</v>
      </c>
      <c r="F223" s="213">
        <v>570.7</v>
      </c>
      <c r="G223" s="119">
        <f t="shared" si="6"/>
        <v>42.51024208566108</v>
      </c>
    </row>
    <row r="224" spans="1:7" ht="17.25" customHeight="1">
      <c r="A224" s="41"/>
      <c r="B224" s="114" t="s">
        <v>441</v>
      </c>
      <c r="C224" s="21" t="s">
        <v>402</v>
      </c>
      <c r="D224" s="80" t="s">
        <v>185</v>
      </c>
      <c r="E224" s="207">
        <f>E226+E225+E227</f>
        <v>192.4</v>
      </c>
      <c r="F224" s="207">
        <f>F226+F225+F227</f>
        <v>0</v>
      </c>
      <c r="G224" s="163">
        <f t="shared" si="6"/>
        <v>0</v>
      </c>
    </row>
    <row r="225" spans="1:7" ht="27.75" customHeight="1">
      <c r="A225" s="41"/>
      <c r="B225" s="114"/>
      <c r="C225" s="106" t="s">
        <v>275</v>
      </c>
      <c r="D225" s="107" t="s">
        <v>186</v>
      </c>
      <c r="E225" s="218"/>
      <c r="F225" s="218"/>
      <c r="G225" s="119">
        <v>0</v>
      </c>
    </row>
    <row r="226" spans="1:7" ht="25.5" customHeight="1">
      <c r="A226" s="41"/>
      <c r="B226" s="112"/>
      <c r="C226" s="36" t="s">
        <v>348</v>
      </c>
      <c r="D226" s="108" t="s">
        <v>349</v>
      </c>
      <c r="E226" s="219"/>
      <c r="F226" s="219"/>
      <c r="G226" s="119">
        <v>0</v>
      </c>
    </row>
    <row r="227" spans="1:7" ht="48" customHeight="1">
      <c r="A227" s="41"/>
      <c r="B227" s="114"/>
      <c r="C227" s="38" t="s">
        <v>315</v>
      </c>
      <c r="D227" s="108" t="s">
        <v>316</v>
      </c>
      <c r="E227" s="220">
        <v>192.4</v>
      </c>
      <c r="F227" s="220">
        <v>0</v>
      </c>
      <c r="G227" s="119">
        <f>F227/E227*100</f>
        <v>0</v>
      </c>
    </row>
    <row r="228" spans="1:7" ht="24" customHeight="1">
      <c r="A228" s="41"/>
      <c r="B228" s="114" t="s">
        <v>318</v>
      </c>
      <c r="C228" s="115" t="s">
        <v>276</v>
      </c>
      <c r="D228" s="202" t="s">
        <v>277</v>
      </c>
      <c r="E228" s="221">
        <f>E229</f>
        <v>91682.2</v>
      </c>
      <c r="F228" s="222"/>
      <c r="G228" s="145">
        <f>F228/E228*100</f>
        <v>0</v>
      </c>
    </row>
    <row r="229" spans="1:7" ht="18" customHeight="1">
      <c r="A229" s="41"/>
      <c r="B229" s="112"/>
      <c r="C229" s="116" t="s">
        <v>278</v>
      </c>
      <c r="D229" s="109" t="s">
        <v>279</v>
      </c>
      <c r="E229" s="171">
        <v>91682.2</v>
      </c>
      <c r="F229" s="171"/>
      <c r="G229" s="119">
        <f>F229/E229*100</f>
        <v>0</v>
      </c>
    </row>
    <row r="230" spans="1:7" ht="24" customHeight="1">
      <c r="A230" s="41"/>
      <c r="B230" s="112" t="s">
        <v>319</v>
      </c>
      <c r="C230" s="110" t="s">
        <v>480</v>
      </c>
      <c r="D230" s="111" t="s">
        <v>280</v>
      </c>
      <c r="E230" s="223">
        <v>38.8</v>
      </c>
      <c r="F230" s="223">
        <v>38.8</v>
      </c>
      <c r="G230" s="146">
        <f>F230/E230*100</f>
        <v>100</v>
      </c>
    </row>
    <row r="231" spans="1:7" ht="37.5" customHeight="1">
      <c r="A231" s="41"/>
      <c r="B231" s="112" t="s">
        <v>283</v>
      </c>
      <c r="C231" s="110" t="s">
        <v>281</v>
      </c>
      <c r="D231" s="199" t="s">
        <v>282</v>
      </c>
      <c r="E231" s="223">
        <v>-98.3</v>
      </c>
      <c r="F231" s="223">
        <v>-98.3</v>
      </c>
      <c r="G231" s="146">
        <f>F231/E231*100</f>
        <v>100</v>
      </c>
    </row>
    <row r="232" spans="1:7" ht="15.75" customHeight="1">
      <c r="A232" s="41"/>
      <c r="B232" s="127"/>
      <c r="C232" s="188"/>
      <c r="D232" s="189"/>
      <c r="E232" s="190"/>
      <c r="F232" s="190"/>
      <c r="G232" s="190"/>
    </row>
    <row r="233" spans="1:7" ht="24.75" customHeight="1">
      <c r="A233" s="1"/>
      <c r="B233" s="127"/>
      <c r="C233" s="191"/>
      <c r="D233" s="192"/>
      <c r="E233" s="193"/>
      <c r="F233" s="194"/>
      <c r="G233" s="195"/>
    </row>
    <row r="234" spans="1:7" ht="25.5" customHeight="1">
      <c r="A234" s="1"/>
      <c r="B234" s="127"/>
      <c r="C234" s="191"/>
      <c r="D234" s="192"/>
      <c r="E234" s="193"/>
      <c r="F234" s="194"/>
      <c r="G234" s="195"/>
    </row>
    <row r="235" spans="1:7" ht="48.75" customHeight="1">
      <c r="A235" s="1"/>
      <c r="B235" s="127"/>
      <c r="C235" s="35" t="s">
        <v>200</v>
      </c>
      <c r="F235" s="123" t="s">
        <v>201</v>
      </c>
      <c r="G235" s="195"/>
    </row>
    <row r="236" spans="1:8" ht="209.25" customHeight="1">
      <c r="A236" s="1"/>
      <c r="B236" s="127"/>
      <c r="C236" s="196"/>
      <c r="D236" s="197"/>
      <c r="E236" s="198"/>
      <c r="F236" s="198"/>
      <c r="G236" s="195"/>
      <c r="H236" s="37"/>
    </row>
    <row r="237" spans="2:7" ht="16.5" customHeight="1">
      <c r="B237" s="123"/>
      <c r="C237" s="35"/>
      <c r="D237" s="120" t="s">
        <v>476</v>
      </c>
      <c r="G237" s="123"/>
    </row>
    <row r="238" spans="2:7" ht="41.25" customHeight="1">
      <c r="B238" s="123"/>
      <c r="C238" s="26"/>
      <c r="D238" s="27"/>
      <c r="F238" s="165"/>
      <c r="G238" s="204"/>
    </row>
    <row r="239" spans="2:7" ht="38.25" customHeight="1">
      <c r="B239" s="123"/>
      <c r="C239" s="26"/>
      <c r="D239" s="27"/>
      <c r="F239" s="165"/>
      <c r="G239" s="204"/>
    </row>
    <row r="240" spans="2:7" ht="26.25" customHeight="1">
      <c r="B240" s="123"/>
      <c r="C240" s="26"/>
      <c r="D240" s="27"/>
      <c r="F240" s="165"/>
      <c r="G240" s="204"/>
    </row>
    <row r="241" spans="2:7" ht="9" customHeight="1">
      <c r="B241" s="123"/>
      <c r="C241" s="26"/>
      <c r="D241" s="27"/>
      <c r="F241" s="165"/>
      <c r="G241" s="204"/>
    </row>
    <row r="242" spans="2:9" ht="161.25" customHeight="1" hidden="1">
      <c r="B242" s="123"/>
      <c r="C242" s="26"/>
      <c r="D242" s="27"/>
      <c r="F242" s="165"/>
      <c r="G242" s="204"/>
      <c r="H242" s="203"/>
      <c r="I242" s="203"/>
    </row>
    <row r="243" spans="2:9" ht="8.25" customHeight="1">
      <c r="B243" s="123"/>
      <c r="C243" s="26"/>
      <c r="D243" s="27"/>
      <c r="F243" s="165"/>
      <c r="G243" s="204"/>
      <c r="H243" s="203"/>
      <c r="I243" s="203"/>
    </row>
    <row r="244" spans="2:9" ht="12.75" customHeight="1" hidden="1">
      <c r="B244" s="123"/>
      <c r="C244" s="26"/>
      <c r="D244" s="27"/>
      <c r="F244" s="165"/>
      <c r="G244" s="204"/>
      <c r="H244" s="203"/>
      <c r="I244" s="203"/>
    </row>
    <row r="245" spans="3:9" ht="18.75" customHeight="1">
      <c r="C245" s="4"/>
      <c r="D245" s="5"/>
      <c r="E245"/>
      <c r="F245" s="274" t="s">
        <v>136</v>
      </c>
      <c r="G245" s="275"/>
      <c r="H245" s="203"/>
      <c r="I245" s="203"/>
    </row>
    <row r="246" spans="3:9" ht="64.5" customHeight="1">
      <c r="C246" s="4"/>
      <c r="D246" s="5"/>
      <c r="E246" s="276" t="s">
        <v>199</v>
      </c>
      <c r="F246" s="277"/>
      <c r="G246" s="277"/>
      <c r="H246" s="203"/>
      <c r="I246" s="203"/>
    </row>
    <row r="247" spans="3:9" ht="18.75" customHeight="1">
      <c r="C247" s="4"/>
      <c r="D247" s="5"/>
      <c r="F247" s="290"/>
      <c r="G247" s="290"/>
      <c r="H247" s="203"/>
      <c r="I247" s="203"/>
    </row>
    <row r="248" spans="3:9" ht="66.75" customHeight="1">
      <c r="C248" s="289" t="s">
        <v>358</v>
      </c>
      <c r="D248" s="291"/>
      <c r="E248" s="291"/>
      <c r="F248" s="291"/>
      <c r="G248" s="284"/>
      <c r="H248" s="203"/>
      <c r="I248" s="203"/>
    </row>
    <row r="249" spans="3:9" ht="52.5" customHeight="1">
      <c r="C249" s="24" t="s">
        <v>397</v>
      </c>
      <c r="D249" s="33" t="s">
        <v>485</v>
      </c>
      <c r="E249" s="166" t="s">
        <v>285</v>
      </c>
      <c r="F249" s="167" t="s">
        <v>529</v>
      </c>
      <c r="G249" s="138" t="s">
        <v>322</v>
      </c>
      <c r="H249" s="203"/>
      <c r="I249" s="203"/>
    </row>
    <row r="250" spans="3:9" ht="1.5" customHeight="1">
      <c r="C250" s="8" t="s">
        <v>421</v>
      </c>
      <c r="D250" s="9" t="s">
        <v>422</v>
      </c>
      <c r="E250" s="168"/>
      <c r="F250" s="169">
        <v>-7124.433</v>
      </c>
      <c r="G250" s="125"/>
      <c r="H250" s="203"/>
      <c r="I250" s="203"/>
    </row>
    <row r="251" spans="3:9" ht="18.75" customHeight="1">
      <c r="C251" s="229" t="s">
        <v>423</v>
      </c>
      <c r="D251" s="230"/>
      <c r="E251" s="227">
        <f>E252</f>
        <v>38230.100000000035</v>
      </c>
      <c r="F251" s="228">
        <f>F252</f>
        <v>-748</v>
      </c>
      <c r="G251" s="225">
        <f aca="true" t="shared" si="7" ref="G251:G258">F251/E251*100</f>
        <v>-1.9565734852903847</v>
      </c>
      <c r="H251" s="203"/>
      <c r="I251" s="203"/>
    </row>
    <row r="252" spans="3:9" ht="29.25" customHeight="1">
      <c r="C252" s="34" t="s">
        <v>187</v>
      </c>
      <c r="D252" s="71" t="s">
        <v>463</v>
      </c>
      <c r="E252" s="170">
        <f>E253+E258+E268+E263</f>
        <v>38230.100000000035</v>
      </c>
      <c r="F252" s="170">
        <f>F253+F258+F268+F263</f>
        <v>-748</v>
      </c>
      <c r="G252" s="231">
        <f t="shared" si="7"/>
        <v>-1.9565734852903847</v>
      </c>
      <c r="H252" s="203"/>
      <c r="I252" s="203"/>
    </row>
    <row r="253" spans="3:9" ht="27.75" customHeight="1">
      <c r="C253" s="10" t="s">
        <v>426</v>
      </c>
      <c r="D253" s="71" t="s">
        <v>464</v>
      </c>
      <c r="E253" s="170">
        <f>E254+E256</f>
        <v>51450.79999999999</v>
      </c>
      <c r="F253" s="232">
        <f>F254+F256</f>
        <v>5000</v>
      </c>
      <c r="G253" s="231">
        <f t="shared" si="7"/>
        <v>9.718021877210854</v>
      </c>
      <c r="H253" s="203"/>
      <c r="I253" s="203"/>
    </row>
    <row r="254" spans="3:9" ht="30.75" customHeight="1">
      <c r="C254" s="10" t="s">
        <v>427</v>
      </c>
      <c r="D254" s="71" t="s">
        <v>451</v>
      </c>
      <c r="E254" s="170">
        <f>E255</f>
        <v>160450.8</v>
      </c>
      <c r="F254" s="170">
        <f>F255</f>
        <v>94000</v>
      </c>
      <c r="G254" s="231">
        <f t="shared" si="7"/>
        <v>58.584936940171076</v>
      </c>
      <c r="H254" s="203"/>
      <c r="I254" s="203"/>
    </row>
    <row r="255" spans="3:9" ht="27.75" customHeight="1">
      <c r="C255" s="10" t="s">
        <v>428</v>
      </c>
      <c r="D255" s="71" t="s">
        <v>465</v>
      </c>
      <c r="E255" s="170">
        <v>160450.8</v>
      </c>
      <c r="F255" s="170">
        <v>94000</v>
      </c>
      <c r="G255" s="231">
        <f t="shared" si="7"/>
        <v>58.584936940171076</v>
      </c>
      <c r="H255" s="203"/>
      <c r="I255" s="203"/>
    </row>
    <row r="256" spans="3:9" ht="28.5" customHeight="1">
      <c r="C256" s="10" t="s">
        <v>429</v>
      </c>
      <c r="D256" s="71" t="s">
        <v>453</v>
      </c>
      <c r="E256" s="170">
        <f>E257</f>
        <v>-109000</v>
      </c>
      <c r="F256" s="170">
        <f>F257</f>
        <v>-89000</v>
      </c>
      <c r="G256" s="231">
        <f t="shared" si="7"/>
        <v>81.65137614678899</v>
      </c>
      <c r="H256" s="203"/>
      <c r="I256" s="203"/>
    </row>
    <row r="257" spans="3:9" ht="28.5" customHeight="1">
      <c r="C257" s="10" t="s">
        <v>430</v>
      </c>
      <c r="D257" s="71" t="s">
        <v>466</v>
      </c>
      <c r="E257" s="170">
        <v>-109000</v>
      </c>
      <c r="F257" s="170">
        <v>-89000</v>
      </c>
      <c r="G257" s="231">
        <f t="shared" si="7"/>
        <v>81.65137614678899</v>
      </c>
      <c r="H257" s="203"/>
      <c r="I257" s="203"/>
    </row>
    <row r="258" spans="3:9" ht="28.5" customHeight="1">
      <c r="C258" s="10" t="s">
        <v>431</v>
      </c>
      <c r="D258" s="71" t="s">
        <v>455</v>
      </c>
      <c r="E258" s="170">
        <f>E259+E261</f>
        <v>-15000</v>
      </c>
      <c r="F258" s="170">
        <f>F259+F261</f>
        <v>0</v>
      </c>
      <c r="G258" s="231">
        <f t="shared" si="7"/>
        <v>0</v>
      </c>
      <c r="H258" s="203"/>
      <c r="I258" s="203"/>
    </row>
    <row r="259" spans="3:9" ht="37.5" customHeight="1">
      <c r="C259" s="10" t="s">
        <v>514</v>
      </c>
      <c r="D259" s="71" t="s">
        <v>456</v>
      </c>
      <c r="E259" s="170">
        <f>E260</f>
        <v>0</v>
      </c>
      <c r="F259" s="170">
        <f>F260</f>
        <v>0</v>
      </c>
      <c r="G259" s="231">
        <v>0</v>
      </c>
      <c r="H259" s="203"/>
      <c r="I259" s="203"/>
    </row>
    <row r="260" spans="3:9" ht="38.25" customHeight="1">
      <c r="C260" s="10" t="s">
        <v>515</v>
      </c>
      <c r="D260" s="71" t="s">
        <v>467</v>
      </c>
      <c r="E260" s="170">
        <v>0</v>
      </c>
      <c r="F260" s="170">
        <v>0</v>
      </c>
      <c r="G260" s="231">
        <v>0</v>
      </c>
      <c r="H260" s="203"/>
      <c r="I260" s="203"/>
    </row>
    <row r="261" spans="3:9" ht="28.5" customHeight="1">
      <c r="C261" s="10" t="s">
        <v>534</v>
      </c>
      <c r="D261" s="71" t="s">
        <v>468</v>
      </c>
      <c r="E261" s="170">
        <f>E262</f>
        <v>-15000</v>
      </c>
      <c r="F261" s="170">
        <v>0</v>
      </c>
      <c r="G261" s="231">
        <f>F261/E261*100</f>
        <v>0</v>
      </c>
      <c r="H261" s="203"/>
      <c r="I261" s="203"/>
    </row>
    <row r="262" spans="3:9" ht="40.5" customHeight="1">
      <c r="C262" s="10" t="s">
        <v>535</v>
      </c>
      <c r="D262" s="71" t="s">
        <v>460</v>
      </c>
      <c r="E262" s="170">
        <v>-15000</v>
      </c>
      <c r="F262" s="170">
        <v>0</v>
      </c>
      <c r="G262" s="231">
        <f>F262/E262*100</f>
        <v>0</v>
      </c>
      <c r="H262" s="203"/>
      <c r="I262" s="203"/>
    </row>
    <row r="263" spans="3:9" ht="40.5" customHeight="1">
      <c r="C263" s="42" t="s">
        <v>149</v>
      </c>
      <c r="D263" s="76" t="s">
        <v>469</v>
      </c>
      <c r="E263" s="170">
        <f aca="true" t="shared" si="8" ref="E263:F266">E264</f>
        <v>0</v>
      </c>
      <c r="F263" s="170">
        <f t="shared" si="8"/>
        <v>6500</v>
      </c>
      <c r="G263" s="231">
        <v>0</v>
      </c>
      <c r="H263" s="203"/>
      <c r="I263" s="203"/>
    </row>
    <row r="264" spans="3:9" ht="40.5" customHeight="1">
      <c r="C264" s="42" t="s">
        <v>150</v>
      </c>
      <c r="D264" s="76" t="s">
        <v>470</v>
      </c>
      <c r="E264" s="170">
        <f t="shared" si="8"/>
        <v>0</v>
      </c>
      <c r="F264" s="170">
        <f t="shared" si="8"/>
        <v>6500</v>
      </c>
      <c r="G264" s="231">
        <v>0</v>
      </c>
      <c r="H264" s="203"/>
      <c r="I264" s="203"/>
    </row>
    <row r="265" spans="3:9" ht="55.5" customHeight="1">
      <c r="C265" s="42" t="s">
        <v>148</v>
      </c>
      <c r="D265" s="76" t="s">
        <v>471</v>
      </c>
      <c r="E265" s="170">
        <f t="shared" si="8"/>
        <v>0</v>
      </c>
      <c r="F265" s="170">
        <f t="shared" si="8"/>
        <v>6500</v>
      </c>
      <c r="G265" s="231">
        <v>0</v>
      </c>
      <c r="H265" s="203"/>
      <c r="I265" s="203"/>
    </row>
    <row r="266" spans="3:9" ht="57.75" customHeight="1">
      <c r="C266" s="42" t="s">
        <v>147</v>
      </c>
      <c r="D266" s="76" t="s">
        <v>472</v>
      </c>
      <c r="E266" s="170">
        <f t="shared" si="8"/>
        <v>0</v>
      </c>
      <c r="F266" s="170">
        <f t="shared" si="8"/>
        <v>6500</v>
      </c>
      <c r="G266" s="231">
        <v>0</v>
      </c>
      <c r="H266" s="203"/>
      <c r="I266" s="203"/>
    </row>
    <row r="267" spans="3:9" ht="40.5" customHeight="1">
      <c r="C267" s="42" t="s">
        <v>151</v>
      </c>
      <c r="D267" s="76" t="s">
        <v>473</v>
      </c>
      <c r="E267" s="170">
        <v>0</v>
      </c>
      <c r="F267" s="170">
        <v>6500</v>
      </c>
      <c r="G267" s="231">
        <v>0</v>
      </c>
      <c r="H267" s="203"/>
      <c r="I267" s="203"/>
    </row>
    <row r="268" spans="3:9" ht="26.25" customHeight="1">
      <c r="C268" s="42" t="s">
        <v>416</v>
      </c>
      <c r="D268" s="77" t="s">
        <v>114</v>
      </c>
      <c r="E268" s="170">
        <f>E272+E269</f>
        <v>1779.3000000000466</v>
      </c>
      <c r="F268" s="170">
        <f>F272+F269</f>
        <v>-12248</v>
      </c>
      <c r="G268" s="231">
        <f aca="true" t="shared" si="9" ref="G268:G273">F268/E268*100</f>
        <v>-688.3605912437296</v>
      </c>
      <c r="H268" s="203"/>
      <c r="I268" s="203"/>
    </row>
    <row r="269" spans="3:9" ht="29.25" customHeight="1">
      <c r="C269" s="10" t="s">
        <v>486</v>
      </c>
      <c r="D269" s="71" t="s">
        <v>474</v>
      </c>
      <c r="E269" s="170">
        <v>-1934517</v>
      </c>
      <c r="F269" s="170">
        <v>-922763.3</v>
      </c>
      <c r="G269" s="231">
        <f t="shared" si="9"/>
        <v>47.699932334531056</v>
      </c>
      <c r="H269" s="203"/>
      <c r="I269" s="203"/>
    </row>
    <row r="270" spans="3:9" ht="32.25" customHeight="1" hidden="1">
      <c r="C270" s="25" t="s">
        <v>487</v>
      </c>
      <c r="D270" s="74" t="s">
        <v>488</v>
      </c>
      <c r="E270" s="171"/>
      <c r="F270" s="171"/>
      <c r="G270" s="231" t="e">
        <f t="shared" si="9"/>
        <v>#DIV/0!</v>
      </c>
      <c r="H270" s="203"/>
      <c r="I270" s="203"/>
    </row>
    <row r="271" spans="3:9" ht="17.25" customHeight="1" hidden="1">
      <c r="C271" s="25" t="s">
        <v>489</v>
      </c>
      <c r="D271" s="74" t="s">
        <v>490</v>
      </c>
      <c r="E271" s="171"/>
      <c r="F271" s="171"/>
      <c r="G271" s="231" t="e">
        <f t="shared" si="9"/>
        <v>#DIV/0!</v>
      </c>
      <c r="H271" s="203"/>
      <c r="I271" s="203"/>
    </row>
    <row r="272" spans="3:9" ht="27" customHeight="1">
      <c r="C272" s="10" t="s">
        <v>491</v>
      </c>
      <c r="D272" s="75" t="s">
        <v>475</v>
      </c>
      <c r="E272" s="170">
        <v>1936296.3</v>
      </c>
      <c r="F272" s="170">
        <v>910515.3</v>
      </c>
      <c r="G272" s="231">
        <f t="shared" si="9"/>
        <v>47.02355212887615</v>
      </c>
      <c r="H272" s="203"/>
      <c r="I272" s="203"/>
    </row>
    <row r="273" spans="3:9" ht="19.5" customHeight="1">
      <c r="C273" s="29" t="s">
        <v>0</v>
      </c>
      <c r="D273" s="78"/>
      <c r="E273" s="227">
        <f>E252</f>
        <v>38230.100000000035</v>
      </c>
      <c r="F273" s="228">
        <f>F252</f>
        <v>-748</v>
      </c>
      <c r="G273" s="225">
        <f t="shared" si="9"/>
        <v>-1.9565734852903847</v>
      </c>
      <c r="H273" s="203"/>
      <c r="I273" s="203"/>
    </row>
    <row r="274" spans="3:9" ht="121.5" customHeight="1">
      <c r="C274" s="35" t="s">
        <v>200</v>
      </c>
      <c r="F274" s="123" t="s">
        <v>201</v>
      </c>
      <c r="G274" s="123"/>
      <c r="H274" s="203"/>
      <c r="I274" s="203"/>
    </row>
    <row r="275" spans="7:9" ht="70.5" customHeight="1">
      <c r="G275" s="123"/>
      <c r="H275" s="203"/>
      <c r="I275" s="203"/>
    </row>
    <row r="276" spans="3:9" ht="18" customHeight="1">
      <c r="C276" s="28"/>
      <c r="D276" s="65"/>
      <c r="E276" s="172"/>
      <c r="F276" s="173"/>
      <c r="G276" s="123"/>
      <c r="H276" s="203"/>
      <c r="I276" s="203"/>
    </row>
    <row r="277" spans="3:9" ht="7.5" customHeight="1" hidden="1">
      <c r="C277" s="28"/>
      <c r="D277" s="65"/>
      <c r="E277" s="172"/>
      <c r="F277" s="173"/>
      <c r="G277" s="123"/>
      <c r="H277" s="203"/>
      <c r="I277" s="203"/>
    </row>
    <row r="278" spans="3:9" ht="84.75" customHeight="1" hidden="1">
      <c r="C278" s="28"/>
      <c r="D278" s="65"/>
      <c r="E278" s="172"/>
      <c r="F278" s="173"/>
      <c r="G278" s="123"/>
      <c r="H278" s="203"/>
      <c r="I278" s="203"/>
    </row>
    <row r="279" spans="3:9" ht="30" customHeight="1" hidden="1">
      <c r="C279" s="28"/>
      <c r="D279" s="65"/>
      <c r="E279" s="172"/>
      <c r="F279" s="173"/>
      <c r="G279" s="123"/>
      <c r="H279" s="203"/>
      <c r="I279" s="203"/>
    </row>
    <row r="280" spans="3:9" ht="61.5" customHeight="1" hidden="1">
      <c r="C280" s="28"/>
      <c r="D280" s="65"/>
      <c r="E280" s="172"/>
      <c r="F280" s="173"/>
      <c r="G280" s="123"/>
      <c r="H280" s="203"/>
      <c r="I280" s="203"/>
    </row>
    <row r="281" spans="5:9" ht="43.5" customHeight="1" hidden="1">
      <c r="E281" s="133"/>
      <c r="F281" s="292"/>
      <c r="G281" s="292"/>
      <c r="H281" s="203"/>
      <c r="I281" s="203"/>
    </row>
    <row r="282" spans="5:9" ht="12.75" customHeight="1" hidden="1">
      <c r="E282" s="174"/>
      <c r="F282" s="293"/>
      <c r="G282" s="293"/>
      <c r="H282" s="205"/>
      <c r="I282" s="205"/>
    </row>
    <row r="283" spans="5:9" ht="28.5" customHeight="1" hidden="1">
      <c r="E283" s="293"/>
      <c r="F283" s="290"/>
      <c r="G283" s="290"/>
      <c r="H283" s="122"/>
      <c r="I283" s="203"/>
    </row>
    <row r="284" spans="5:9" ht="15.75" customHeight="1">
      <c r="E284"/>
      <c r="F284" s="274" t="s">
        <v>137</v>
      </c>
      <c r="G284" s="275"/>
      <c r="H284" s="203"/>
      <c r="I284" s="203"/>
    </row>
    <row r="285" spans="5:9" ht="56.25" customHeight="1">
      <c r="E285" s="276" t="s">
        <v>199</v>
      </c>
      <c r="F285" s="277"/>
      <c r="G285" s="277"/>
      <c r="H285" s="203"/>
      <c r="I285" s="203"/>
    </row>
    <row r="286" spans="5:9" ht="12.75">
      <c r="E286" s="133"/>
      <c r="F286" s="127"/>
      <c r="G286" s="127"/>
      <c r="H286" s="203"/>
      <c r="I286" s="203"/>
    </row>
    <row r="287" spans="3:9" ht="40.5" customHeight="1">
      <c r="C287" s="289" t="s">
        <v>531</v>
      </c>
      <c r="D287" s="284"/>
      <c r="E287" s="284"/>
      <c r="F287" s="284"/>
      <c r="G287" s="284"/>
      <c r="H287" s="23"/>
      <c r="I287" s="203"/>
    </row>
    <row r="288" spans="7:9" ht="12.75">
      <c r="G288" s="123"/>
      <c r="H288" s="203"/>
      <c r="I288" s="203"/>
    </row>
    <row r="289" spans="3:9" ht="60" customHeight="1">
      <c r="C289" s="24" t="s">
        <v>352</v>
      </c>
      <c r="D289" s="33" t="s">
        <v>485</v>
      </c>
      <c r="E289" s="166" t="s">
        <v>285</v>
      </c>
      <c r="F289" s="175" t="s">
        <v>530</v>
      </c>
      <c r="G289" s="138" t="s">
        <v>322</v>
      </c>
      <c r="H289" s="203"/>
      <c r="I289" s="203"/>
    </row>
    <row r="290" spans="3:9" ht="0.75" customHeight="1" hidden="1">
      <c r="C290" s="8" t="s">
        <v>421</v>
      </c>
      <c r="D290" s="9" t="s">
        <v>422</v>
      </c>
      <c r="E290" s="168"/>
      <c r="F290" s="176">
        <v>-7124.433</v>
      </c>
      <c r="G290" s="125"/>
      <c r="H290" s="203"/>
      <c r="I290" s="203"/>
    </row>
    <row r="291" spans="3:9" ht="12.75" customHeight="1" hidden="1">
      <c r="C291" s="10" t="s">
        <v>423</v>
      </c>
      <c r="D291" s="11"/>
      <c r="E291" s="177"/>
      <c r="F291" s="176">
        <v>9400</v>
      </c>
      <c r="G291" s="125"/>
      <c r="H291" s="203"/>
      <c r="I291" s="203"/>
    </row>
    <row r="292" spans="3:9" ht="25.5" customHeight="1" hidden="1">
      <c r="C292" s="10" t="s">
        <v>424</v>
      </c>
      <c r="D292" s="11" t="s">
        <v>425</v>
      </c>
      <c r="E292" s="177"/>
      <c r="F292" s="176">
        <v>9400</v>
      </c>
      <c r="G292" s="125"/>
      <c r="H292" s="203"/>
      <c r="I292" s="203"/>
    </row>
    <row r="293" spans="3:9" ht="16.5" customHeight="1">
      <c r="C293" s="10" t="s">
        <v>426</v>
      </c>
      <c r="D293" s="71" t="s">
        <v>446</v>
      </c>
      <c r="E293" s="178">
        <f>E294+E296</f>
        <v>51450.79999999999</v>
      </c>
      <c r="F293" s="178">
        <f>F294+F296</f>
        <v>5000</v>
      </c>
      <c r="G293" s="231">
        <f aca="true" t="shared" si="10" ref="G293:G298">F293/E293*100</f>
        <v>9.718021877210854</v>
      </c>
      <c r="H293" s="203"/>
      <c r="I293" s="203"/>
    </row>
    <row r="294" spans="3:9" ht="25.5">
      <c r="C294" s="10" t="s">
        <v>427</v>
      </c>
      <c r="D294" s="71" t="s">
        <v>451</v>
      </c>
      <c r="E294" s="178">
        <f>E295</f>
        <v>160450.8</v>
      </c>
      <c r="F294" s="179">
        <f>F295</f>
        <v>94000</v>
      </c>
      <c r="G294" s="231">
        <f t="shared" si="10"/>
        <v>58.584936940171076</v>
      </c>
      <c r="H294" s="203"/>
      <c r="I294" s="203"/>
    </row>
    <row r="295" spans="3:9" ht="25.5">
      <c r="C295" s="10" t="s">
        <v>428</v>
      </c>
      <c r="D295" s="71" t="s">
        <v>452</v>
      </c>
      <c r="E295" s="178">
        <v>160450.8</v>
      </c>
      <c r="F295" s="179">
        <v>94000</v>
      </c>
      <c r="G295" s="231">
        <f t="shared" si="10"/>
        <v>58.584936940171076</v>
      </c>
      <c r="H295" s="203"/>
      <c r="I295" s="203"/>
    </row>
    <row r="296" spans="3:9" ht="25.5">
      <c r="C296" s="10" t="s">
        <v>429</v>
      </c>
      <c r="D296" s="71" t="s">
        <v>453</v>
      </c>
      <c r="E296" s="178">
        <f>E297</f>
        <v>-109000</v>
      </c>
      <c r="F296" s="179">
        <f>F297</f>
        <v>-89000</v>
      </c>
      <c r="G296" s="231">
        <f t="shared" si="10"/>
        <v>81.65137614678899</v>
      </c>
      <c r="H296" s="203"/>
      <c r="I296" s="203"/>
    </row>
    <row r="297" spans="3:9" ht="24.75" customHeight="1">
      <c r="C297" s="10" t="s">
        <v>430</v>
      </c>
      <c r="D297" s="71" t="s">
        <v>454</v>
      </c>
      <c r="E297" s="178">
        <v>-109000</v>
      </c>
      <c r="F297" s="179">
        <v>-89000</v>
      </c>
      <c r="G297" s="231">
        <f t="shared" si="10"/>
        <v>81.65137614678899</v>
      </c>
      <c r="H297" s="203"/>
      <c r="I297" s="203"/>
    </row>
    <row r="298" spans="3:9" ht="25.5">
      <c r="C298" s="10" t="s">
        <v>431</v>
      </c>
      <c r="D298" s="71" t="s">
        <v>455</v>
      </c>
      <c r="E298" s="180">
        <f>E299+E301</f>
        <v>-15000</v>
      </c>
      <c r="F298" s="181">
        <f>F299+F301</f>
        <v>0</v>
      </c>
      <c r="G298" s="231">
        <f t="shared" si="10"/>
        <v>0</v>
      </c>
      <c r="H298" s="203"/>
      <c r="I298" s="203"/>
    </row>
    <row r="299" spans="3:9" ht="25.5">
      <c r="C299" s="10" t="s">
        <v>514</v>
      </c>
      <c r="D299" s="71" t="s">
        <v>456</v>
      </c>
      <c r="E299" s="180">
        <f>E300</f>
        <v>0</v>
      </c>
      <c r="F299" s="181">
        <f>F300</f>
        <v>0</v>
      </c>
      <c r="G299" s="231">
        <v>0</v>
      </c>
      <c r="H299" s="203"/>
      <c r="I299" s="203"/>
    </row>
    <row r="300" spans="3:9" ht="38.25">
      <c r="C300" s="10" t="s">
        <v>515</v>
      </c>
      <c r="D300" s="71" t="s">
        <v>457</v>
      </c>
      <c r="E300" s="180">
        <v>0</v>
      </c>
      <c r="F300" s="179">
        <v>0</v>
      </c>
      <c r="G300" s="231">
        <v>0</v>
      </c>
      <c r="H300" s="203"/>
      <c r="I300" s="203"/>
    </row>
    <row r="301" spans="3:9" ht="38.25">
      <c r="C301" s="10" t="s">
        <v>534</v>
      </c>
      <c r="D301" s="71" t="s">
        <v>459</v>
      </c>
      <c r="E301" s="178">
        <f>E302</f>
        <v>-15000</v>
      </c>
      <c r="F301" s="179">
        <f>F302</f>
        <v>0</v>
      </c>
      <c r="G301" s="231">
        <f>F301/E301*100</f>
        <v>0</v>
      </c>
      <c r="H301" s="203"/>
      <c r="I301" s="203"/>
    </row>
    <row r="302" spans="3:9" ht="38.25">
      <c r="C302" s="10" t="s">
        <v>535</v>
      </c>
      <c r="D302" s="71" t="s">
        <v>460</v>
      </c>
      <c r="E302" s="178">
        <v>-15000</v>
      </c>
      <c r="F302" s="179">
        <v>0</v>
      </c>
      <c r="G302" s="231">
        <f>F302/E302*100</f>
        <v>0</v>
      </c>
      <c r="H302" s="203"/>
      <c r="I302" s="203"/>
    </row>
    <row r="303" spans="3:9" ht="12.75">
      <c r="C303" s="45" t="s">
        <v>149</v>
      </c>
      <c r="D303" s="72" t="s">
        <v>450</v>
      </c>
      <c r="E303" s="170">
        <f aca="true" t="shared" si="11" ref="E303:F306">E304</f>
        <v>0</v>
      </c>
      <c r="F303" s="170">
        <f t="shared" si="11"/>
        <v>6500</v>
      </c>
      <c r="G303" s="231">
        <v>0</v>
      </c>
      <c r="H303" s="203"/>
      <c r="I303" s="203"/>
    </row>
    <row r="304" spans="3:9" ht="12.75">
      <c r="C304" s="45" t="s">
        <v>150</v>
      </c>
      <c r="D304" s="72" t="s">
        <v>449</v>
      </c>
      <c r="E304" s="170">
        <f t="shared" si="11"/>
        <v>0</v>
      </c>
      <c r="F304" s="170">
        <f t="shared" si="11"/>
        <v>6500</v>
      </c>
      <c r="G304" s="231">
        <v>0</v>
      </c>
      <c r="H304" s="203"/>
      <c r="I304" s="203"/>
    </row>
    <row r="305" spans="3:9" ht="51">
      <c r="C305" s="45" t="s">
        <v>148</v>
      </c>
      <c r="D305" s="72" t="s">
        <v>448</v>
      </c>
      <c r="E305" s="170">
        <f t="shared" si="11"/>
        <v>0</v>
      </c>
      <c r="F305" s="170">
        <f t="shared" si="11"/>
        <v>6500</v>
      </c>
      <c r="G305" s="231">
        <v>0</v>
      </c>
      <c r="H305" s="203"/>
      <c r="I305" s="203"/>
    </row>
    <row r="306" spans="3:9" ht="51">
      <c r="C306" s="45" t="s">
        <v>147</v>
      </c>
      <c r="D306" s="72" t="s">
        <v>447</v>
      </c>
      <c r="E306" s="170">
        <f t="shared" si="11"/>
        <v>0</v>
      </c>
      <c r="F306" s="170">
        <v>6500</v>
      </c>
      <c r="G306" s="231">
        <v>0</v>
      </c>
      <c r="H306" s="203"/>
      <c r="I306" s="203"/>
    </row>
    <row r="307" spans="3:9" ht="25.5">
      <c r="C307" s="45" t="s">
        <v>151</v>
      </c>
      <c r="D307" s="72" t="s">
        <v>445</v>
      </c>
      <c r="E307" s="170">
        <v>0</v>
      </c>
      <c r="F307" s="170">
        <v>0</v>
      </c>
      <c r="G307" s="231">
        <v>0</v>
      </c>
      <c r="H307" s="203"/>
      <c r="I307" s="203"/>
    </row>
    <row r="308" spans="3:9" ht="12.75">
      <c r="C308" s="45" t="s">
        <v>113</v>
      </c>
      <c r="D308" s="73" t="s">
        <v>114</v>
      </c>
      <c r="E308" s="182">
        <f>E312+E309</f>
        <v>1779.3000000000466</v>
      </c>
      <c r="F308" s="183">
        <f>F312+F309</f>
        <v>-12248</v>
      </c>
      <c r="G308" s="231">
        <f aca="true" t="shared" si="12" ref="G308:G313">F308/E308*100</f>
        <v>-688.3605912437296</v>
      </c>
      <c r="H308" s="203"/>
      <c r="I308" s="203"/>
    </row>
    <row r="309" spans="3:9" ht="25.5" customHeight="1">
      <c r="C309" s="10" t="s">
        <v>486</v>
      </c>
      <c r="D309" s="71" t="s">
        <v>461</v>
      </c>
      <c r="E309" s="170">
        <v>-1934517</v>
      </c>
      <c r="F309" s="170">
        <v>-922763.3</v>
      </c>
      <c r="G309" s="231">
        <f t="shared" si="12"/>
        <v>47.699932334531056</v>
      </c>
      <c r="H309" s="203"/>
      <c r="I309" s="203"/>
    </row>
    <row r="310" spans="3:9" ht="0.75" customHeight="1" hidden="1">
      <c r="C310" s="25" t="s">
        <v>487</v>
      </c>
      <c r="D310" s="74" t="s">
        <v>488</v>
      </c>
      <c r="E310" s="171"/>
      <c r="F310" s="171"/>
      <c r="G310" s="231" t="e">
        <f t="shared" si="12"/>
        <v>#DIV/0!</v>
      </c>
      <c r="H310" s="203"/>
      <c r="I310" s="203"/>
    </row>
    <row r="311" spans="3:9" ht="25.5" customHeight="1" hidden="1">
      <c r="C311" s="25" t="s">
        <v>489</v>
      </c>
      <c r="D311" s="74" t="s">
        <v>490</v>
      </c>
      <c r="E311" s="171"/>
      <c r="F311" s="171"/>
      <c r="G311" s="231" t="e">
        <f t="shared" si="12"/>
        <v>#DIV/0!</v>
      </c>
      <c r="H311" s="203"/>
      <c r="I311" s="203"/>
    </row>
    <row r="312" spans="3:9" ht="12.75">
      <c r="C312" s="10" t="s">
        <v>491</v>
      </c>
      <c r="D312" s="75" t="s">
        <v>462</v>
      </c>
      <c r="E312" s="170">
        <v>1936296.3</v>
      </c>
      <c r="F312" s="170">
        <v>910515.3</v>
      </c>
      <c r="G312" s="231">
        <f t="shared" si="12"/>
        <v>47.02355212887615</v>
      </c>
      <c r="H312" s="203"/>
      <c r="I312" s="203"/>
    </row>
    <row r="313" spans="3:9" ht="24" customHeight="1">
      <c r="C313" s="29" t="s">
        <v>0</v>
      </c>
      <c r="D313" s="184"/>
      <c r="E313" s="185">
        <f>E293+E298+E308+E303</f>
        <v>38230.100000000035</v>
      </c>
      <c r="F313" s="186">
        <f>F293+F298+F308+F303</f>
        <v>-748</v>
      </c>
      <c r="G313" s="226">
        <f t="shared" si="12"/>
        <v>-1.9565734852903847</v>
      </c>
      <c r="H313" s="203"/>
      <c r="I313" s="203"/>
    </row>
    <row r="314" spans="7:9" ht="12.75">
      <c r="G314" s="123"/>
      <c r="H314" s="203"/>
      <c r="I314" s="203"/>
    </row>
    <row r="315" spans="7:9" ht="12.75">
      <c r="G315" s="123"/>
      <c r="H315" s="203"/>
      <c r="I315" s="203"/>
    </row>
    <row r="316" spans="7:9" ht="12.75">
      <c r="G316" s="123"/>
      <c r="H316" s="203"/>
      <c r="I316" s="203"/>
    </row>
    <row r="317" spans="3:9" ht="13.5">
      <c r="C317" s="35"/>
      <c r="G317" s="123"/>
      <c r="H317" s="203"/>
      <c r="I317" s="203"/>
    </row>
    <row r="318" spans="3:9" ht="13.5">
      <c r="C318" s="35" t="s">
        <v>200</v>
      </c>
      <c r="F318" s="123" t="s">
        <v>201</v>
      </c>
      <c r="G318" s="123"/>
      <c r="H318" s="203"/>
      <c r="I318" s="203"/>
    </row>
    <row r="319" spans="7:9" ht="12.75">
      <c r="G319" s="123"/>
      <c r="H319" s="203"/>
      <c r="I319" s="203"/>
    </row>
    <row r="320" spans="7:9" ht="12.75">
      <c r="G320" s="123"/>
      <c r="H320" s="203"/>
      <c r="I320" s="203"/>
    </row>
    <row r="321" spans="7:9" ht="12.75">
      <c r="G321" s="123"/>
      <c r="H321" s="203"/>
      <c r="I321" s="203"/>
    </row>
    <row r="322" spans="7:9" ht="12.75">
      <c r="G322" s="123"/>
      <c r="H322" s="203"/>
      <c r="I322" s="203"/>
    </row>
    <row r="323" spans="7:9" ht="12.75">
      <c r="G323" s="123"/>
      <c r="H323" s="203"/>
      <c r="I323" s="203"/>
    </row>
    <row r="324" spans="7:9" ht="12.75">
      <c r="G324" s="123"/>
      <c r="H324" s="203"/>
      <c r="I324" s="203"/>
    </row>
    <row r="325" spans="7:9" ht="12.75">
      <c r="G325" s="123"/>
      <c r="H325" s="203"/>
      <c r="I325" s="203"/>
    </row>
    <row r="326" spans="7:9" ht="12.75">
      <c r="G326" s="123"/>
      <c r="H326" s="203"/>
      <c r="I326" s="203"/>
    </row>
    <row r="327" spans="7:9" ht="12.75">
      <c r="G327" s="123"/>
      <c r="H327" s="203"/>
      <c r="I327" s="203"/>
    </row>
    <row r="328" spans="7:9" ht="12.75">
      <c r="G328" s="123"/>
      <c r="H328" s="203"/>
      <c r="I328" s="203"/>
    </row>
    <row r="329" spans="7:9" ht="12.75">
      <c r="G329" s="123"/>
      <c r="H329" s="203"/>
      <c r="I329" s="203"/>
    </row>
    <row r="330" spans="7:9" ht="12.75">
      <c r="G330" s="123"/>
      <c r="H330" s="203"/>
      <c r="I330" s="203"/>
    </row>
    <row r="331" spans="7:9" ht="12.75">
      <c r="G331" s="123"/>
      <c r="H331" s="203"/>
      <c r="I331" s="203"/>
    </row>
    <row r="332" spans="7:9" ht="12.75">
      <c r="G332" s="123"/>
      <c r="H332" s="203"/>
      <c r="I332" s="203"/>
    </row>
    <row r="333" spans="7:9" ht="12.75">
      <c r="G333" s="123"/>
      <c r="H333" s="203"/>
      <c r="I333" s="203"/>
    </row>
    <row r="334" spans="7:9" ht="12.75">
      <c r="G334" s="123"/>
      <c r="H334" s="203"/>
      <c r="I334" s="203"/>
    </row>
    <row r="335" spans="7:9" ht="12.75">
      <c r="G335" s="123"/>
      <c r="H335" s="203"/>
      <c r="I335" s="203"/>
    </row>
    <row r="336" spans="7:9" ht="12.75">
      <c r="G336" s="123"/>
      <c r="H336" s="203"/>
      <c r="I336" s="203"/>
    </row>
    <row r="337" spans="7:9" ht="12.75">
      <c r="G337" s="123"/>
      <c r="H337" s="203"/>
      <c r="I337" s="203"/>
    </row>
    <row r="338" spans="7:9" ht="12.75">
      <c r="G338" s="123"/>
      <c r="H338" s="203"/>
      <c r="I338" s="203"/>
    </row>
    <row r="339" spans="7:9" ht="12.75">
      <c r="G339" s="123"/>
      <c r="H339" s="203"/>
      <c r="I339" s="203"/>
    </row>
  </sheetData>
  <sheetProtection/>
  <mergeCells count="20">
    <mergeCell ref="F1:G1"/>
    <mergeCell ref="E2:G2"/>
    <mergeCell ref="F3:G3"/>
    <mergeCell ref="C6:G6"/>
    <mergeCell ref="F245:G245"/>
    <mergeCell ref="E246:G246"/>
    <mergeCell ref="F39:G39"/>
    <mergeCell ref="C40:D40"/>
    <mergeCell ref="E40:G40"/>
    <mergeCell ref="A43:G43"/>
    <mergeCell ref="D47:D48"/>
    <mergeCell ref="C47:C48"/>
    <mergeCell ref="C287:G287"/>
    <mergeCell ref="F247:G247"/>
    <mergeCell ref="C248:G248"/>
    <mergeCell ref="F281:G281"/>
    <mergeCell ref="F282:G282"/>
    <mergeCell ref="E283:G283"/>
    <mergeCell ref="F284:G284"/>
    <mergeCell ref="E285:G285"/>
  </mergeCells>
  <printOptions horizontalCentered="1" verticalCentered="1"/>
  <pageMargins left="0.1968503937007874" right="0.2755905511811024" top="0.3937007874015748" bottom="0.3937007874015748" header="0.8267716535433072" footer="0.1968503937007874"/>
  <pageSetup fitToHeight="10" fitToWidth="1"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sheetPr codeName="Лист3321211129">
    <pageSetUpPr fitToPage="1"/>
  </sheetPr>
  <dimension ref="A1:I344"/>
  <sheetViews>
    <sheetView view="pageBreakPreview" zoomScale="150" zoomScaleSheetLayoutView="150" zoomScalePageLayoutView="0" workbookViewId="0" topLeftCell="A1">
      <selection activeCell="A1" sqref="A1:G331"/>
    </sheetView>
  </sheetViews>
  <sheetFormatPr defaultColWidth="9.00390625" defaultRowHeight="12.75"/>
  <cols>
    <col min="1" max="1" width="4.25390625" style="0" customWidth="1"/>
    <col min="2" max="2" width="6.00390625" style="117" customWidth="1"/>
    <col min="3" max="3" width="61.25390625" style="117" customWidth="1"/>
    <col min="4" max="4" width="27.375" style="120" customWidth="1"/>
    <col min="5" max="5" width="15.625" style="121" customWidth="1"/>
    <col min="6" max="6" width="15.00390625" style="123" customWidth="1"/>
    <col min="7" max="7" width="11.625" style="124" customWidth="1"/>
    <col min="8" max="8" width="7.25390625" style="0" customWidth="1"/>
  </cols>
  <sheetData>
    <row r="1" spans="5:8" ht="24.75" customHeight="1">
      <c r="E1"/>
      <c r="F1" s="274" t="s">
        <v>353</v>
      </c>
      <c r="G1" s="275"/>
      <c r="H1" s="203"/>
    </row>
    <row r="2" spans="5:8" ht="62.25" customHeight="1">
      <c r="E2" s="276" t="s">
        <v>199</v>
      </c>
      <c r="F2" s="277"/>
      <c r="G2" s="277"/>
      <c r="H2" s="203"/>
    </row>
    <row r="3" spans="6:8" ht="12.75" customHeight="1">
      <c r="F3" s="278"/>
      <c r="G3" s="278"/>
      <c r="H3" s="203"/>
    </row>
    <row r="4" spans="7:8" ht="12.75">
      <c r="G4" s="123"/>
      <c r="H4" s="203"/>
    </row>
    <row r="5" spans="7:8" ht="15" customHeight="1">
      <c r="G5" s="123"/>
      <c r="H5" s="203"/>
    </row>
    <row r="6" spans="3:8" ht="30.75" customHeight="1">
      <c r="C6" s="279" t="s">
        <v>363</v>
      </c>
      <c r="D6" s="280"/>
      <c r="E6" s="280"/>
      <c r="F6" s="281"/>
      <c r="G6" s="281"/>
      <c r="H6" s="203"/>
    </row>
    <row r="7" spans="7:8" ht="12.75">
      <c r="G7" s="123"/>
      <c r="H7" s="203"/>
    </row>
    <row r="8" spans="2:7" ht="77.25" customHeight="1">
      <c r="B8" s="125"/>
      <c r="C8" s="22" t="s">
        <v>320</v>
      </c>
      <c r="D8" s="54" t="s">
        <v>321</v>
      </c>
      <c r="E8" s="126" t="s">
        <v>482</v>
      </c>
      <c r="F8" s="22" t="s">
        <v>359</v>
      </c>
      <c r="G8" s="22" t="s">
        <v>322</v>
      </c>
    </row>
    <row r="9" spans="2:7" ht="51.75" customHeight="1">
      <c r="B9" s="125"/>
      <c r="C9" s="7" t="s">
        <v>419</v>
      </c>
      <c r="D9" s="33" t="s">
        <v>156</v>
      </c>
      <c r="E9" s="146">
        <v>449233.8</v>
      </c>
      <c r="F9" s="146">
        <v>267236.8</v>
      </c>
      <c r="G9" s="187">
        <f>F9/E9*100</f>
        <v>59.487242500453</v>
      </c>
    </row>
    <row r="10" spans="2:7" ht="49.5" customHeight="1">
      <c r="B10" s="125"/>
      <c r="C10" s="7" t="s">
        <v>323</v>
      </c>
      <c r="D10" s="33" t="s">
        <v>414</v>
      </c>
      <c r="E10" s="146">
        <v>1357346.2</v>
      </c>
      <c r="F10" s="146">
        <v>932393.4</v>
      </c>
      <c r="G10" s="187">
        <f>F10/E10*100</f>
        <v>68.6923792912965</v>
      </c>
    </row>
    <row r="11" spans="2:7" ht="30.75" customHeight="1">
      <c r="B11" s="125"/>
      <c r="C11" s="47" t="s">
        <v>29</v>
      </c>
      <c r="D11" s="52"/>
      <c r="E11" s="146">
        <f>SUM(E9:E10)</f>
        <v>1806580</v>
      </c>
      <c r="F11" s="146">
        <f>SUM(F9:F10)</f>
        <v>1199630.2</v>
      </c>
      <c r="G11" s="187">
        <f>F11/E11*100</f>
        <v>66.40338097399507</v>
      </c>
    </row>
    <row r="12" spans="7:9" ht="12.75">
      <c r="G12" s="123"/>
      <c r="H12" s="203"/>
      <c r="I12" s="203"/>
    </row>
    <row r="13" spans="7:9" ht="12.75">
      <c r="G13" s="123"/>
      <c r="H13" s="203"/>
      <c r="I13" s="203"/>
    </row>
    <row r="14" spans="3:9" ht="13.5">
      <c r="C14" s="35"/>
      <c r="G14" s="123"/>
      <c r="H14" s="203"/>
      <c r="I14" s="203"/>
    </row>
    <row r="15" spans="7:9" ht="12.75">
      <c r="G15" s="123"/>
      <c r="H15" s="203"/>
      <c r="I15" s="203"/>
    </row>
    <row r="16" spans="3:9" ht="15" customHeight="1">
      <c r="C16" s="35" t="s">
        <v>200</v>
      </c>
      <c r="F16" s="123" t="s">
        <v>201</v>
      </c>
      <c r="G16" s="123"/>
      <c r="H16" s="203"/>
      <c r="I16" s="203"/>
    </row>
    <row r="17" spans="7:9" ht="12.75">
      <c r="G17" s="123"/>
      <c r="H17" s="203"/>
      <c r="I17" s="203"/>
    </row>
    <row r="18" spans="7:9" ht="12.75">
      <c r="G18" s="123"/>
      <c r="H18" s="203"/>
      <c r="I18" s="203"/>
    </row>
    <row r="19" spans="7:9" ht="15.75" customHeight="1">
      <c r="G19" s="123"/>
      <c r="H19" s="203"/>
      <c r="I19" s="203"/>
    </row>
    <row r="20" spans="7:9" ht="12.75">
      <c r="G20" s="123"/>
      <c r="H20" s="203"/>
      <c r="I20" s="203"/>
    </row>
    <row r="21" spans="7:9" ht="12.75">
      <c r="G21" s="123"/>
      <c r="H21" s="203"/>
      <c r="I21" s="203"/>
    </row>
    <row r="22" spans="7:9" ht="12.75">
      <c r="G22" s="123"/>
      <c r="H22" s="203"/>
      <c r="I22" s="203"/>
    </row>
    <row r="23" spans="7:9" ht="12.75">
      <c r="G23" s="123"/>
      <c r="H23" s="203"/>
      <c r="I23" s="203"/>
    </row>
    <row r="24" spans="7:9" ht="12.75">
      <c r="G24" s="123"/>
      <c r="H24" s="203"/>
      <c r="I24" s="203"/>
    </row>
    <row r="25" spans="7:9" ht="125.25" customHeight="1">
      <c r="G25" s="123"/>
      <c r="H25" s="203"/>
      <c r="I25" s="203"/>
    </row>
    <row r="26" spans="7:9" ht="12.75" customHeight="1">
      <c r="G26" s="123"/>
      <c r="H26" s="203"/>
      <c r="I26" s="203"/>
    </row>
    <row r="27" spans="7:9" ht="12.75">
      <c r="G27" s="123"/>
      <c r="H27" s="203"/>
      <c r="I27" s="203"/>
    </row>
    <row r="28" spans="7:9" ht="10.5" customHeight="1">
      <c r="G28" s="123"/>
      <c r="H28" s="203"/>
      <c r="I28" s="203"/>
    </row>
    <row r="29" spans="7:9" ht="13.5" customHeight="1">
      <c r="G29" s="123"/>
      <c r="H29" s="203"/>
      <c r="I29" s="203"/>
    </row>
    <row r="30" spans="7:9" ht="14.25" customHeight="1">
      <c r="G30" s="123"/>
      <c r="H30" s="203"/>
      <c r="I30" s="203"/>
    </row>
    <row r="31" spans="7:9" ht="12.75">
      <c r="G31" s="123"/>
      <c r="H31" s="203"/>
      <c r="I31" s="203"/>
    </row>
    <row r="32" spans="7:9" ht="44.25" customHeight="1">
      <c r="G32" s="123"/>
      <c r="H32" s="203"/>
      <c r="I32" s="203"/>
    </row>
    <row r="33" spans="7:9" ht="13.5" customHeight="1">
      <c r="G33" s="123"/>
      <c r="H33" s="203"/>
      <c r="I33" s="203"/>
    </row>
    <row r="34" spans="7:9" ht="189" customHeight="1">
      <c r="G34" s="123"/>
      <c r="H34" s="203"/>
      <c r="I34" s="203"/>
    </row>
    <row r="35" spans="7:9" ht="83.25" customHeight="1">
      <c r="G35" s="123"/>
      <c r="H35" s="203"/>
      <c r="I35" s="203"/>
    </row>
    <row r="36" spans="7:9" ht="25.5" customHeight="1">
      <c r="G36" s="123"/>
      <c r="H36" s="203"/>
      <c r="I36" s="203"/>
    </row>
    <row r="37" spans="7:9" ht="6" customHeight="1">
      <c r="G37" s="123"/>
      <c r="H37" s="203"/>
      <c r="I37" s="203"/>
    </row>
    <row r="38" spans="7:9" ht="9.75" customHeight="1">
      <c r="G38" s="123"/>
      <c r="H38" s="203"/>
      <c r="I38" s="203"/>
    </row>
    <row r="39" spans="3:8" ht="23.25" customHeight="1">
      <c r="C39" s="127"/>
      <c r="E39"/>
      <c r="F39" s="274" t="s">
        <v>135</v>
      </c>
      <c r="G39" s="275"/>
      <c r="H39" s="203"/>
    </row>
    <row r="40" spans="3:8" ht="58.5" customHeight="1">
      <c r="C40" s="282"/>
      <c r="D40" s="282"/>
      <c r="E40" s="276" t="s">
        <v>199</v>
      </c>
      <c r="F40" s="277"/>
      <c r="G40" s="277"/>
      <c r="H40" s="203"/>
    </row>
    <row r="41" spans="3:7" ht="15.75" customHeight="1" hidden="1">
      <c r="C41" s="127"/>
      <c r="D41" s="55"/>
      <c r="E41" s="128"/>
      <c r="F41" s="129"/>
      <c r="G41" s="130"/>
    </row>
    <row r="42" spans="3:7" ht="24.75" customHeight="1" hidden="1">
      <c r="C42" s="127"/>
      <c r="D42" s="55"/>
      <c r="E42" s="128"/>
      <c r="F42" s="129"/>
      <c r="G42" s="130"/>
    </row>
    <row r="43" spans="1:7" ht="34.5" customHeight="1">
      <c r="A43" s="283" t="s">
        <v>364</v>
      </c>
      <c r="B43" s="284"/>
      <c r="C43" s="284"/>
      <c r="D43" s="284"/>
      <c r="E43" s="284"/>
      <c r="F43" s="284"/>
      <c r="G43" s="284"/>
    </row>
    <row r="44" spans="3:8" ht="15" customHeight="1">
      <c r="C44" s="131"/>
      <c r="D44" s="132"/>
      <c r="E44" s="133"/>
      <c r="F44" s="134"/>
      <c r="G44" s="134"/>
      <c r="H44" s="203"/>
    </row>
    <row r="45" spans="3:7" ht="21.75" customHeight="1" hidden="1">
      <c r="C45" s="6"/>
      <c r="D45" s="56"/>
      <c r="E45" s="135"/>
      <c r="F45" s="6"/>
      <c r="G45" s="136"/>
    </row>
    <row r="46" spans="3:7" ht="4.5" customHeight="1" hidden="1">
      <c r="C46" s="127"/>
      <c r="D46" s="53"/>
      <c r="E46" s="133"/>
      <c r="F46" s="127"/>
      <c r="G46" s="137"/>
    </row>
    <row r="47" spans="2:7" ht="48" customHeight="1">
      <c r="B47" s="125"/>
      <c r="C47" s="287" t="s">
        <v>154</v>
      </c>
      <c r="D47" s="285" t="s">
        <v>155</v>
      </c>
      <c r="E47" s="126" t="s">
        <v>483</v>
      </c>
      <c r="F47" s="22" t="s">
        <v>359</v>
      </c>
      <c r="G47" s="138" t="s">
        <v>322</v>
      </c>
    </row>
    <row r="48" spans="2:7" ht="14.25" customHeight="1" hidden="1">
      <c r="B48" s="125"/>
      <c r="C48" s="288"/>
      <c r="D48" s="286"/>
      <c r="E48" s="139"/>
      <c r="F48" s="138"/>
      <c r="G48" s="138"/>
    </row>
    <row r="49" spans="2:7" ht="18" customHeight="1">
      <c r="B49" s="125"/>
      <c r="C49" s="66">
        <v>1</v>
      </c>
      <c r="D49" s="57">
        <v>2</v>
      </c>
      <c r="E49" s="140">
        <v>3</v>
      </c>
      <c r="F49" s="141">
        <v>5</v>
      </c>
      <c r="G49" s="141">
        <v>6</v>
      </c>
    </row>
    <row r="50" spans="2:7" ht="21.75" customHeight="1">
      <c r="B50" s="142"/>
      <c r="C50" s="67" t="s">
        <v>420</v>
      </c>
      <c r="D50" s="58"/>
      <c r="E50" s="143">
        <f>E51+E163</f>
        <v>1806580.0000000002</v>
      </c>
      <c r="F50" s="143">
        <f>F51+F163</f>
        <v>1199630.2000000002</v>
      </c>
      <c r="G50" s="143">
        <f aca="true" t="shared" si="0" ref="G50:G81">F50/E50*100</f>
        <v>66.40338097399507</v>
      </c>
    </row>
    <row r="51" spans="2:7" ht="22.5" customHeight="1">
      <c r="B51" s="144" t="s">
        <v>380</v>
      </c>
      <c r="C51" s="13" t="s">
        <v>419</v>
      </c>
      <c r="D51" s="12" t="s">
        <v>156</v>
      </c>
      <c r="E51" s="145">
        <f>E52+E100</f>
        <v>449233.80000000005</v>
      </c>
      <c r="F51" s="145">
        <f>F52+F100</f>
        <v>267236.8</v>
      </c>
      <c r="G51" s="145">
        <f t="shared" si="0"/>
        <v>59.487242500452986</v>
      </c>
    </row>
    <row r="52" spans="2:7" ht="21.75" customHeight="1">
      <c r="B52" s="144" t="s">
        <v>381</v>
      </c>
      <c r="C52" s="13" t="s">
        <v>157</v>
      </c>
      <c r="D52" s="12"/>
      <c r="E52" s="145">
        <f>E53+E59+E65+E69+E77+E82</f>
        <v>366630.70000000007</v>
      </c>
      <c r="F52" s="145">
        <f>F53+F59+F65+F69+F77+F82</f>
        <v>209434.69999999998</v>
      </c>
      <c r="G52" s="145">
        <f t="shared" si="0"/>
        <v>57.12415790603459</v>
      </c>
    </row>
    <row r="53" spans="2:7" ht="15.75" customHeight="1">
      <c r="B53" s="125" t="s">
        <v>382</v>
      </c>
      <c r="C53" s="14" t="s">
        <v>158</v>
      </c>
      <c r="D53" s="59" t="s">
        <v>159</v>
      </c>
      <c r="E53" s="146">
        <f>E54</f>
        <v>211260.00000000003</v>
      </c>
      <c r="F53" s="146">
        <f>F54</f>
        <v>137633.1</v>
      </c>
      <c r="G53" s="146">
        <f t="shared" si="0"/>
        <v>65.14867935245668</v>
      </c>
    </row>
    <row r="54" spans="2:7" ht="13.5" customHeight="1">
      <c r="B54" s="125"/>
      <c r="C54" s="16" t="s">
        <v>160</v>
      </c>
      <c r="D54" s="60" t="s">
        <v>161</v>
      </c>
      <c r="E54" s="146">
        <f>E55+E56+E57+E58</f>
        <v>211260.00000000003</v>
      </c>
      <c r="F54" s="146">
        <f>F55+F56+F57+F58</f>
        <v>137633.1</v>
      </c>
      <c r="G54" s="146">
        <f t="shared" si="0"/>
        <v>65.14867935245668</v>
      </c>
    </row>
    <row r="55" spans="2:7" ht="51.75" customHeight="1">
      <c r="B55" s="125"/>
      <c r="C55" s="38" t="s">
        <v>181</v>
      </c>
      <c r="D55" s="50" t="s">
        <v>182</v>
      </c>
      <c r="E55" s="119">
        <v>208031</v>
      </c>
      <c r="F55" s="119">
        <v>134889.1</v>
      </c>
      <c r="G55" s="119">
        <f t="shared" si="0"/>
        <v>64.84086506337998</v>
      </c>
    </row>
    <row r="56" spans="2:7" ht="48" customHeight="1">
      <c r="B56" s="125"/>
      <c r="C56" s="38" t="s">
        <v>329</v>
      </c>
      <c r="D56" s="50" t="s">
        <v>162</v>
      </c>
      <c r="E56" s="119">
        <v>761.1</v>
      </c>
      <c r="F56" s="119">
        <v>761.2</v>
      </c>
      <c r="G56" s="119">
        <f t="shared" si="0"/>
        <v>100.01313887793984</v>
      </c>
    </row>
    <row r="57" spans="2:7" ht="22.5" customHeight="1">
      <c r="B57" s="125"/>
      <c r="C57" s="38" t="s">
        <v>115</v>
      </c>
      <c r="D57" s="50" t="s">
        <v>163</v>
      </c>
      <c r="E57" s="119">
        <v>1259.7</v>
      </c>
      <c r="F57" s="119">
        <v>825.4</v>
      </c>
      <c r="G57" s="119">
        <f t="shared" si="0"/>
        <v>65.52353735016273</v>
      </c>
    </row>
    <row r="58" spans="2:7" ht="48.75" customHeight="1">
      <c r="B58" s="125"/>
      <c r="C58" s="38" t="s">
        <v>328</v>
      </c>
      <c r="D58" s="50" t="s">
        <v>164</v>
      </c>
      <c r="E58" s="119">
        <v>1208.2</v>
      </c>
      <c r="F58" s="119">
        <v>1157.4</v>
      </c>
      <c r="G58" s="119">
        <f t="shared" si="0"/>
        <v>95.79539811289523</v>
      </c>
    </row>
    <row r="59" spans="2:7" ht="26.25" customHeight="1">
      <c r="B59" s="125" t="s">
        <v>383</v>
      </c>
      <c r="C59" s="70" t="s">
        <v>116</v>
      </c>
      <c r="D59" s="61" t="s">
        <v>121</v>
      </c>
      <c r="E59" s="147">
        <f>E60</f>
        <v>8994.7</v>
      </c>
      <c r="F59" s="147">
        <f>F60</f>
        <v>5726.8</v>
      </c>
      <c r="G59" s="148">
        <f t="shared" si="0"/>
        <v>63.66860484507543</v>
      </c>
    </row>
    <row r="60" spans="2:7" ht="22.5" customHeight="1">
      <c r="B60" s="125"/>
      <c r="C60" s="70" t="s">
        <v>165</v>
      </c>
      <c r="D60" s="61" t="s">
        <v>166</v>
      </c>
      <c r="E60" s="147">
        <f>SUM(E61:E64)</f>
        <v>8994.7</v>
      </c>
      <c r="F60" s="147">
        <f>SUM(F61:F64)</f>
        <v>5726.8</v>
      </c>
      <c r="G60" s="148">
        <f t="shared" si="0"/>
        <v>63.66860484507543</v>
      </c>
    </row>
    <row r="61" spans="2:7" ht="24.75" customHeight="1">
      <c r="B61" s="125"/>
      <c r="C61" s="44" t="s">
        <v>117</v>
      </c>
      <c r="D61" s="51" t="s">
        <v>122</v>
      </c>
      <c r="E61" s="149">
        <v>3999.7</v>
      </c>
      <c r="F61" s="149">
        <v>2315.7</v>
      </c>
      <c r="G61" s="150">
        <f t="shared" si="0"/>
        <v>57.89684226316973</v>
      </c>
    </row>
    <row r="62" spans="2:7" ht="38.25" customHeight="1">
      <c r="B62" s="125"/>
      <c r="C62" s="44" t="s">
        <v>118</v>
      </c>
      <c r="D62" s="51" t="s">
        <v>123</v>
      </c>
      <c r="E62" s="149">
        <v>46</v>
      </c>
      <c r="F62" s="149">
        <v>24.6</v>
      </c>
      <c r="G62" s="150">
        <f t="shared" si="0"/>
        <v>53.47826086956522</v>
      </c>
    </row>
    <row r="63" spans="2:7" ht="35.25" customHeight="1">
      <c r="B63" s="125"/>
      <c r="C63" s="44" t="s">
        <v>119</v>
      </c>
      <c r="D63" s="51" t="s">
        <v>124</v>
      </c>
      <c r="E63" s="149">
        <v>5418.3</v>
      </c>
      <c r="F63" s="149">
        <v>3865.7</v>
      </c>
      <c r="G63" s="150">
        <f t="shared" si="0"/>
        <v>71.34525589206946</v>
      </c>
    </row>
    <row r="64" spans="2:7" ht="31.5" customHeight="1">
      <c r="B64" s="125"/>
      <c r="C64" s="44" t="s">
        <v>120</v>
      </c>
      <c r="D64" s="51" t="s">
        <v>125</v>
      </c>
      <c r="E64" s="149">
        <v>-469.3</v>
      </c>
      <c r="F64" s="149">
        <v>-479.2</v>
      </c>
      <c r="G64" s="150">
        <f t="shared" si="0"/>
        <v>102.10952482420626</v>
      </c>
    </row>
    <row r="65" spans="2:7" ht="14.25" customHeight="1">
      <c r="B65" s="125" t="s">
        <v>384</v>
      </c>
      <c r="C65" s="14" t="s">
        <v>167</v>
      </c>
      <c r="D65" s="62" t="s">
        <v>168</v>
      </c>
      <c r="E65" s="146">
        <f>E66+E67+E68</f>
        <v>59713</v>
      </c>
      <c r="F65" s="146">
        <f>F66+F67+F68</f>
        <v>38318.5</v>
      </c>
      <c r="G65" s="146">
        <f t="shared" si="0"/>
        <v>64.17111851690586</v>
      </c>
    </row>
    <row r="66" spans="2:7" ht="15.75" customHeight="1">
      <c r="B66" s="125"/>
      <c r="C66" s="15" t="s">
        <v>169</v>
      </c>
      <c r="D66" s="50" t="s">
        <v>170</v>
      </c>
      <c r="E66" s="149">
        <v>58300</v>
      </c>
      <c r="F66" s="150">
        <v>37360.2</v>
      </c>
      <c r="G66" s="119">
        <f t="shared" si="0"/>
        <v>64.08267581475128</v>
      </c>
    </row>
    <row r="67" spans="2:7" ht="12.75" customHeight="1">
      <c r="B67" s="125"/>
      <c r="C67" s="15" t="s">
        <v>171</v>
      </c>
      <c r="D67" s="50" t="s">
        <v>172</v>
      </c>
      <c r="E67" s="149">
        <v>318</v>
      </c>
      <c r="F67" s="149">
        <v>114</v>
      </c>
      <c r="G67" s="119">
        <f t="shared" si="0"/>
        <v>35.84905660377358</v>
      </c>
    </row>
    <row r="68" spans="2:7" ht="18.75" customHeight="1">
      <c r="B68" s="125"/>
      <c r="C68" s="15" t="s">
        <v>108</v>
      </c>
      <c r="D68" s="50" t="s">
        <v>109</v>
      </c>
      <c r="E68" s="149">
        <v>1095</v>
      </c>
      <c r="F68" s="119">
        <v>844.3</v>
      </c>
      <c r="G68" s="119">
        <f t="shared" si="0"/>
        <v>77.10502283105023</v>
      </c>
    </row>
    <row r="69" spans="2:7" ht="13.5" customHeight="1">
      <c r="B69" s="125" t="s">
        <v>385</v>
      </c>
      <c r="C69" s="14" t="s">
        <v>173</v>
      </c>
      <c r="D69" s="62" t="s">
        <v>174</v>
      </c>
      <c r="E69" s="146">
        <f>E70+E72</f>
        <v>76888</v>
      </c>
      <c r="F69" s="146">
        <f>F70+F72</f>
        <v>21760</v>
      </c>
      <c r="G69" s="146">
        <f t="shared" si="0"/>
        <v>28.300905212777028</v>
      </c>
    </row>
    <row r="70" spans="2:7" s="2" customFormat="1" ht="14.25" customHeight="1">
      <c r="B70" s="151"/>
      <c r="C70" s="3" t="s">
        <v>175</v>
      </c>
      <c r="D70" s="50" t="s">
        <v>176</v>
      </c>
      <c r="E70" s="119">
        <f>E71</f>
        <v>28400</v>
      </c>
      <c r="F70" s="119">
        <f>F71</f>
        <v>2202.6</v>
      </c>
      <c r="G70" s="119">
        <f t="shared" si="0"/>
        <v>7.755633802816901</v>
      </c>
    </row>
    <row r="71" spans="2:7" ht="25.5" customHeight="1">
      <c r="B71" s="125"/>
      <c r="C71" s="3" t="s">
        <v>177</v>
      </c>
      <c r="D71" s="50" t="s">
        <v>178</v>
      </c>
      <c r="E71" s="149">
        <v>28400</v>
      </c>
      <c r="F71" s="149">
        <v>2202.6</v>
      </c>
      <c r="G71" s="119">
        <f t="shared" si="0"/>
        <v>7.755633802816901</v>
      </c>
    </row>
    <row r="72" spans="2:7" ht="12" customHeight="1">
      <c r="B72" s="125"/>
      <c r="C72" s="3" t="s">
        <v>179</v>
      </c>
      <c r="D72" s="50" t="s">
        <v>180</v>
      </c>
      <c r="E72" s="119">
        <f>E74+E75</f>
        <v>48488</v>
      </c>
      <c r="F72" s="119">
        <f>F74+F75</f>
        <v>19557.4</v>
      </c>
      <c r="G72" s="119">
        <f t="shared" si="0"/>
        <v>40.33451575647583</v>
      </c>
    </row>
    <row r="73" spans="2:7" ht="14.25" customHeight="1">
      <c r="B73" s="125"/>
      <c r="C73" s="3" t="s">
        <v>34</v>
      </c>
      <c r="D73" s="50" t="s">
        <v>33</v>
      </c>
      <c r="E73" s="119">
        <f>E74</f>
        <v>21585</v>
      </c>
      <c r="F73" s="119">
        <f>F74</f>
        <v>14414.7</v>
      </c>
      <c r="G73" s="119">
        <f t="shared" si="0"/>
        <v>66.78109798471161</v>
      </c>
    </row>
    <row r="74" spans="2:7" ht="28.5" customHeight="1">
      <c r="B74" s="125"/>
      <c r="C74" s="43" t="s">
        <v>36</v>
      </c>
      <c r="D74" s="50" t="s">
        <v>35</v>
      </c>
      <c r="E74" s="149">
        <v>21585</v>
      </c>
      <c r="F74" s="149">
        <v>14414.7</v>
      </c>
      <c r="G74" s="119">
        <f t="shared" si="0"/>
        <v>66.78109798471161</v>
      </c>
    </row>
    <row r="75" spans="2:7" ht="16.5" customHeight="1">
      <c r="B75" s="125"/>
      <c r="C75" s="43" t="s">
        <v>38</v>
      </c>
      <c r="D75" s="50" t="s">
        <v>37</v>
      </c>
      <c r="E75" s="149">
        <f>E76</f>
        <v>26903</v>
      </c>
      <c r="F75" s="149">
        <f>F76</f>
        <v>5142.7</v>
      </c>
      <c r="G75" s="119">
        <f t="shared" si="0"/>
        <v>19.115712002378913</v>
      </c>
    </row>
    <row r="76" spans="2:7" ht="23.25" customHeight="1">
      <c r="B76" s="125"/>
      <c r="C76" s="43" t="s">
        <v>40</v>
      </c>
      <c r="D76" s="50" t="s">
        <v>39</v>
      </c>
      <c r="E76" s="149">
        <v>26903</v>
      </c>
      <c r="F76" s="149">
        <v>5142.7</v>
      </c>
      <c r="G76" s="119">
        <f t="shared" si="0"/>
        <v>19.115712002378913</v>
      </c>
    </row>
    <row r="77" spans="2:7" ht="13.5" customHeight="1">
      <c r="B77" s="125" t="s">
        <v>386</v>
      </c>
      <c r="C77" s="14" t="s">
        <v>5</v>
      </c>
      <c r="D77" s="62" t="s">
        <v>6</v>
      </c>
      <c r="E77" s="146">
        <f>E78+E80</f>
        <v>9775</v>
      </c>
      <c r="F77" s="146">
        <f>F78+F80</f>
        <v>5996.3</v>
      </c>
      <c r="G77" s="146">
        <f t="shared" si="0"/>
        <v>61.34322250639387</v>
      </c>
    </row>
    <row r="78" spans="2:7" ht="23.25" customHeight="1">
      <c r="B78" s="125"/>
      <c r="C78" s="3" t="s">
        <v>7</v>
      </c>
      <c r="D78" s="50" t="s">
        <v>8</v>
      </c>
      <c r="E78" s="119">
        <f>E79</f>
        <v>9700</v>
      </c>
      <c r="F78" s="119">
        <f>F79</f>
        <v>5921.3</v>
      </c>
      <c r="G78" s="119">
        <f t="shared" si="0"/>
        <v>61.04432989690722</v>
      </c>
    </row>
    <row r="79" spans="2:7" ht="38.25" customHeight="1">
      <c r="B79" s="125"/>
      <c r="C79" s="3" t="s">
        <v>9</v>
      </c>
      <c r="D79" s="50" t="s">
        <v>10</v>
      </c>
      <c r="E79" s="149">
        <v>9700</v>
      </c>
      <c r="F79" s="149">
        <v>5921.3</v>
      </c>
      <c r="G79" s="119">
        <f t="shared" si="0"/>
        <v>61.04432989690722</v>
      </c>
    </row>
    <row r="80" spans="2:7" ht="27" customHeight="1">
      <c r="B80" s="125"/>
      <c r="C80" s="18" t="s">
        <v>11</v>
      </c>
      <c r="D80" s="50" t="s">
        <v>192</v>
      </c>
      <c r="E80" s="119">
        <f>E81</f>
        <v>75</v>
      </c>
      <c r="F80" s="119">
        <f>F81</f>
        <v>75</v>
      </c>
      <c r="G80" s="119">
        <f t="shared" si="0"/>
        <v>100</v>
      </c>
    </row>
    <row r="81" spans="2:7" ht="23.25" customHeight="1">
      <c r="B81" s="125"/>
      <c r="C81" s="17" t="s">
        <v>290</v>
      </c>
      <c r="D81" s="50" t="s">
        <v>291</v>
      </c>
      <c r="E81" s="149">
        <v>75</v>
      </c>
      <c r="F81" s="152">
        <v>75</v>
      </c>
      <c r="G81" s="119">
        <f t="shared" si="0"/>
        <v>100</v>
      </c>
    </row>
    <row r="82" spans="2:7" ht="22.5" customHeight="1">
      <c r="B82" s="125" t="s">
        <v>387</v>
      </c>
      <c r="C82" s="14" t="s">
        <v>292</v>
      </c>
      <c r="D82" s="62" t="s">
        <v>293</v>
      </c>
      <c r="E82" s="119">
        <f>E83+E84+E87+E91+E95+E99</f>
        <v>0</v>
      </c>
      <c r="F82" s="119">
        <f>F83+F84+F87+F91+F95+F99</f>
        <v>0</v>
      </c>
      <c r="G82" s="119">
        <v>0</v>
      </c>
    </row>
    <row r="83" spans="2:7" ht="26.25" customHeight="1" hidden="1">
      <c r="B83" s="125"/>
      <c r="C83" s="3" t="s">
        <v>294</v>
      </c>
      <c r="D83" s="50" t="s">
        <v>295</v>
      </c>
      <c r="E83" s="119"/>
      <c r="F83" s="119"/>
      <c r="G83" s="119">
        <v>0</v>
      </c>
    </row>
    <row r="84" spans="2:7" ht="0.75" customHeight="1" hidden="1">
      <c r="B84" s="125"/>
      <c r="C84" s="3" t="s">
        <v>296</v>
      </c>
      <c r="D84" s="50" t="s">
        <v>297</v>
      </c>
      <c r="E84" s="119">
        <f>E85</f>
        <v>0</v>
      </c>
      <c r="F84" s="119">
        <f>F85</f>
        <v>0</v>
      </c>
      <c r="G84" s="119">
        <v>0</v>
      </c>
    </row>
    <row r="85" spans="2:7" ht="15.75" customHeight="1" hidden="1">
      <c r="B85" s="125"/>
      <c r="C85" s="3" t="s">
        <v>298</v>
      </c>
      <c r="D85" s="50" t="s">
        <v>299</v>
      </c>
      <c r="E85" s="119">
        <f>E86</f>
        <v>0</v>
      </c>
      <c r="F85" s="119">
        <f>F86</f>
        <v>0</v>
      </c>
      <c r="G85" s="119" t="e">
        <f>F85/E85*100</f>
        <v>#DIV/0!</v>
      </c>
    </row>
    <row r="86" spans="2:7" ht="15" customHeight="1" hidden="1">
      <c r="B86" s="125"/>
      <c r="C86" s="3" t="s">
        <v>300</v>
      </c>
      <c r="D86" s="50" t="s">
        <v>301</v>
      </c>
      <c r="E86" s="119"/>
      <c r="F86" s="119">
        <v>0</v>
      </c>
      <c r="G86" s="119" t="e">
        <f>F86/E86*100</f>
        <v>#DIV/0!</v>
      </c>
    </row>
    <row r="87" spans="2:7" ht="12" customHeight="1" hidden="1">
      <c r="B87" s="125"/>
      <c r="C87" s="4" t="s">
        <v>373</v>
      </c>
      <c r="D87" s="50" t="s">
        <v>356</v>
      </c>
      <c r="E87" s="119">
        <f>E88+E89+E90</f>
        <v>0</v>
      </c>
      <c r="F87" s="119">
        <f>F88+F89+F90</f>
        <v>0</v>
      </c>
      <c r="G87" s="119">
        <v>0</v>
      </c>
    </row>
    <row r="88" spans="2:7" ht="13.5" customHeight="1" hidden="1">
      <c r="B88" s="125"/>
      <c r="C88" s="3" t="s">
        <v>302</v>
      </c>
      <c r="D88" s="50" t="s">
        <v>303</v>
      </c>
      <c r="E88" s="119"/>
      <c r="F88" s="119"/>
      <c r="G88" s="119">
        <v>0</v>
      </c>
    </row>
    <row r="89" spans="2:7" ht="16.5" customHeight="1" hidden="1">
      <c r="B89" s="125"/>
      <c r="C89" s="3" t="s">
        <v>304</v>
      </c>
      <c r="D89" s="50" t="s">
        <v>354</v>
      </c>
      <c r="E89" s="119"/>
      <c r="F89" s="119"/>
      <c r="G89" s="119" t="e">
        <f>F89/E89*100</f>
        <v>#DIV/0!</v>
      </c>
    </row>
    <row r="90" spans="2:7" ht="23.25" customHeight="1" hidden="1">
      <c r="B90" s="125"/>
      <c r="C90" s="4" t="s">
        <v>127</v>
      </c>
      <c r="D90" s="50" t="s">
        <v>355</v>
      </c>
      <c r="E90" s="119"/>
      <c r="F90" s="119"/>
      <c r="G90" s="119">
        <v>0</v>
      </c>
    </row>
    <row r="91" spans="2:7" ht="23.25" customHeight="1" hidden="1">
      <c r="B91" s="125"/>
      <c r="C91" s="3" t="s">
        <v>305</v>
      </c>
      <c r="D91" s="50" t="s">
        <v>306</v>
      </c>
      <c r="E91" s="119">
        <f>E92+E93</f>
        <v>0</v>
      </c>
      <c r="F91" s="119">
        <f>F92+F93</f>
        <v>0</v>
      </c>
      <c r="G91" s="153"/>
    </row>
    <row r="92" spans="2:7" ht="24" customHeight="1" hidden="1">
      <c r="B92" s="125"/>
      <c r="C92" s="3" t="s">
        <v>307</v>
      </c>
      <c r="D92" s="50" t="s">
        <v>308</v>
      </c>
      <c r="E92" s="119">
        <v>0</v>
      </c>
      <c r="F92" s="119">
        <v>0</v>
      </c>
      <c r="G92" s="153"/>
    </row>
    <row r="93" spans="2:7" ht="24.75" customHeight="1" hidden="1">
      <c r="B93" s="125"/>
      <c r="C93" s="3" t="s">
        <v>309</v>
      </c>
      <c r="D93" s="50" t="s">
        <v>310</v>
      </c>
      <c r="E93" s="119"/>
      <c r="F93" s="119"/>
      <c r="G93" s="153"/>
    </row>
    <row r="94" spans="2:7" ht="26.25" customHeight="1" hidden="1">
      <c r="B94" s="125"/>
      <c r="C94" s="3" t="s">
        <v>311</v>
      </c>
      <c r="D94" s="50" t="s">
        <v>312</v>
      </c>
      <c r="E94" s="119"/>
      <c r="F94" s="119"/>
      <c r="G94" s="153"/>
    </row>
    <row r="95" spans="2:7" ht="28.5" customHeight="1" hidden="1">
      <c r="B95" s="125"/>
      <c r="C95" s="3" t="s">
        <v>1</v>
      </c>
      <c r="D95" s="50" t="s">
        <v>2</v>
      </c>
      <c r="E95" s="119">
        <f>E96+E97+E98</f>
        <v>0</v>
      </c>
      <c r="F95" s="119">
        <f>F96+F97+F98</f>
        <v>0</v>
      </c>
      <c r="G95" s="153"/>
    </row>
    <row r="96" spans="2:7" ht="24.75" customHeight="1" hidden="1">
      <c r="B96" s="125"/>
      <c r="C96" s="3" t="s">
        <v>3</v>
      </c>
      <c r="D96" s="50" t="s">
        <v>4</v>
      </c>
      <c r="E96" s="119"/>
      <c r="F96" s="119"/>
      <c r="G96" s="153"/>
    </row>
    <row r="97" spans="2:7" ht="24" customHeight="1" hidden="1">
      <c r="B97" s="125"/>
      <c r="C97" s="3" t="s">
        <v>492</v>
      </c>
      <c r="D97" s="50" t="s">
        <v>493</v>
      </c>
      <c r="E97" s="119"/>
      <c r="F97" s="119"/>
      <c r="G97" s="153"/>
    </row>
    <row r="98" spans="2:7" ht="21" customHeight="1" hidden="1">
      <c r="B98" s="125"/>
      <c r="C98" s="3" t="s">
        <v>494</v>
      </c>
      <c r="D98" s="50" t="s">
        <v>495</v>
      </c>
      <c r="E98" s="119"/>
      <c r="F98" s="119"/>
      <c r="G98" s="153"/>
    </row>
    <row r="99" spans="2:7" ht="30.75" customHeight="1" hidden="1">
      <c r="B99" s="125"/>
      <c r="C99" s="3" t="s">
        <v>110</v>
      </c>
      <c r="D99" s="50" t="s">
        <v>111</v>
      </c>
      <c r="E99" s="119"/>
      <c r="F99" s="119"/>
      <c r="G99" s="154">
        <v>0</v>
      </c>
    </row>
    <row r="100" spans="2:7" ht="25.5" customHeight="1">
      <c r="B100" s="125" t="s">
        <v>388</v>
      </c>
      <c r="C100" s="19" t="s">
        <v>496</v>
      </c>
      <c r="D100" s="63"/>
      <c r="E100" s="155">
        <f>E101+E117+E119+E122+E137+E159</f>
        <v>82603.1</v>
      </c>
      <c r="F100" s="155">
        <f>F101+F117+F119+F122+F137+F159</f>
        <v>57802.1</v>
      </c>
      <c r="G100" s="156">
        <f aca="true" t="shared" si="1" ref="G100:G113">F100/E100*100</f>
        <v>69.97570309104621</v>
      </c>
    </row>
    <row r="101" spans="2:7" ht="27" customHeight="1">
      <c r="B101" s="125" t="s">
        <v>389</v>
      </c>
      <c r="C101" s="14" t="s">
        <v>497</v>
      </c>
      <c r="D101" s="62" t="s">
        <v>498</v>
      </c>
      <c r="E101" s="146">
        <f>E102+E111+E114</f>
        <v>30100</v>
      </c>
      <c r="F101" s="146">
        <f>F102+F111+F114</f>
        <v>21400.7</v>
      </c>
      <c r="G101" s="146">
        <f t="shared" si="1"/>
        <v>71.09867109634553</v>
      </c>
    </row>
    <row r="102" spans="2:7" ht="46.5" customHeight="1">
      <c r="B102" s="125"/>
      <c r="C102" s="3" t="s">
        <v>350</v>
      </c>
      <c r="D102" s="50" t="s">
        <v>499</v>
      </c>
      <c r="E102" s="119">
        <f>E103+E107+E109</f>
        <v>29600</v>
      </c>
      <c r="F102" s="119">
        <f>F103+F107+F109</f>
        <v>21127</v>
      </c>
      <c r="G102" s="119">
        <f t="shared" si="1"/>
        <v>71.375</v>
      </c>
    </row>
    <row r="103" spans="2:7" ht="35.25" customHeight="1">
      <c r="B103" s="125"/>
      <c r="C103" s="3" t="s">
        <v>500</v>
      </c>
      <c r="D103" s="50" t="s">
        <v>501</v>
      </c>
      <c r="E103" s="119">
        <f>E104</f>
        <v>26282.4</v>
      </c>
      <c r="F103" s="119">
        <f>F104</f>
        <v>17809.3</v>
      </c>
      <c r="G103" s="119">
        <f t="shared" si="1"/>
        <v>67.76131555717895</v>
      </c>
    </row>
    <row r="104" spans="2:7" ht="51" customHeight="1">
      <c r="B104" s="125"/>
      <c r="C104" s="4" t="s">
        <v>437</v>
      </c>
      <c r="D104" s="50" t="s">
        <v>374</v>
      </c>
      <c r="E104" s="157">
        <v>26282.4</v>
      </c>
      <c r="F104" s="157">
        <v>17809.3</v>
      </c>
      <c r="G104" s="119">
        <f t="shared" si="1"/>
        <v>67.76131555717895</v>
      </c>
    </row>
    <row r="105" spans="2:7" ht="1.5" customHeight="1" hidden="1">
      <c r="B105" s="125"/>
      <c r="C105" s="3" t="s">
        <v>502</v>
      </c>
      <c r="D105" s="50" t="s">
        <v>503</v>
      </c>
      <c r="E105" s="119"/>
      <c r="F105" s="119"/>
      <c r="G105" s="119" t="e">
        <f t="shared" si="1"/>
        <v>#DIV/0!</v>
      </c>
    </row>
    <row r="106" spans="2:7" ht="34.5" customHeight="1" hidden="1">
      <c r="B106" s="125"/>
      <c r="C106" s="3" t="s">
        <v>504</v>
      </c>
      <c r="D106" s="50" t="s">
        <v>505</v>
      </c>
      <c r="E106" s="119"/>
      <c r="F106" s="119"/>
      <c r="G106" s="119" t="e">
        <f t="shared" si="1"/>
        <v>#DIV/0!</v>
      </c>
    </row>
    <row r="107" spans="2:7" ht="48" customHeight="1">
      <c r="B107" s="125"/>
      <c r="C107" s="3" t="s">
        <v>351</v>
      </c>
      <c r="D107" s="50" t="s">
        <v>506</v>
      </c>
      <c r="E107" s="119">
        <f>E108</f>
        <v>311.8</v>
      </c>
      <c r="F107" s="119">
        <f>F108</f>
        <v>311.9</v>
      </c>
      <c r="G107" s="119">
        <f t="shared" si="1"/>
        <v>100.03207184092366</v>
      </c>
    </row>
    <row r="108" spans="2:7" ht="48.75" customHeight="1">
      <c r="B108" s="125"/>
      <c r="C108" s="4" t="s">
        <v>375</v>
      </c>
      <c r="D108" s="50" t="s">
        <v>507</v>
      </c>
      <c r="E108" s="157">
        <v>311.8</v>
      </c>
      <c r="F108" s="157">
        <v>311.9</v>
      </c>
      <c r="G108" s="119">
        <f t="shared" si="1"/>
        <v>100.03207184092366</v>
      </c>
    </row>
    <row r="109" spans="2:7" ht="27" customHeight="1">
      <c r="B109" s="125"/>
      <c r="C109" s="3" t="s">
        <v>538</v>
      </c>
      <c r="D109" s="50" t="s">
        <v>347</v>
      </c>
      <c r="E109" s="119">
        <f>E110</f>
        <v>3005.8</v>
      </c>
      <c r="F109" s="119">
        <f>F110</f>
        <v>3005.8</v>
      </c>
      <c r="G109" s="119">
        <f t="shared" si="1"/>
        <v>100</v>
      </c>
    </row>
    <row r="110" spans="2:7" ht="22.5" customHeight="1">
      <c r="B110" s="125"/>
      <c r="C110" s="4" t="s">
        <v>537</v>
      </c>
      <c r="D110" s="50" t="s">
        <v>346</v>
      </c>
      <c r="E110" s="157">
        <v>3005.8</v>
      </c>
      <c r="F110" s="157">
        <v>3005.8</v>
      </c>
      <c r="G110" s="119">
        <f t="shared" si="1"/>
        <v>100</v>
      </c>
    </row>
    <row r="111" spans="2:7" ht="15" customHeight="1">
      <c r="B111" s="125"/>
      <c r="C111" s="3" t="s">
        <v>508</v>
      </c>
      <c r="D111" s="50" t="s">
        <v>509</v>
      </c>
      <c r="E111" s="119">
        <f>E112</f>
        <v>500</v>
      </c>
      <c r="F111" s="119">
        <f>F112</f>
        <v>273.7</v>
      </c>
      <c r="G111" s="119">
        <f t="shared" si="1"/>
        <v>54.74</v>
      </c>
    </row>
    <row r="112" spans="2:7" ht="25.5" customHeight="1">
      <c r="B112" s="125"/>
      <c r="C112" s="3" t="s">
        <v>510</v>
      </c>
      <c r="D112" s="50" t="s">
        <v>511</v>
      </c>
      <c r="E112" s="119">
        <f>E113</f>
        <v>500</v>
      </c>
      <c r="F112" s="119">
        <f>F113</f>
        <v>273.7</v>
      </c>
      <c r="G112" s="119">
        <f t="shared" si="1"/>
        <v>54.74</v>
      </c>
    </row>
    <row r="113" spans="2:7" ht="36.75" customHeight="1">
      <c r="B113" s="125"/>
      <c r="C113" s="3" t="s">
        <v>512</v>
      </c>
      <c r="D113" s="50" t="s">
        <v>513</v>
      </c>
      <c r="E113" s="157">
        <v>500</v>
      </c>
      <c r="F113" s="157">
        <v>273.7</v>
      </c>
      <c r="G113" s="119">
        <f t="shared" si="1"/>
        <v>54.74</v>
      </c>
    </row>
    <row r="114" spans="2:7" ht="45.75" customHeight="1">
      <c r="B114" s="125"/>
      <c r="C114" s="3" t="s">
        <v>432</v>
      </c>
      <c r="D114" s="50" t="s">
        <v>433</v>
      </c>
      <c r="E114" s="119">
        <f>E115</f>
        <v>0</v>
      </c>
      <c r="F114" s="119">
        <f>F115</f>
        <v>0</v>
      </c>
      <c r="G114" s="119">
        <v>0</v>
      </c>
    </row>
    <row r="115" spans="2:7" ht="48" customHeight="1">
      <c r="B115" s="125"/>
      <c r="C115" s="3" t="s">
        <v>434</v>
      </c>
      <c r="D115" s="50" t="s">
        <v>435</v>
      </c>
      <c r="E115" s="119">
        <f>E116</f>
        <v>0</v>
      </c>
      <c r="F115" s="119">
        <f>F116</f>
        <v>0</v>
      </c>
      <c r="G115" s="119">
        <v>0</v>
      </c>
    </row>
    <row r="116" spans="2:7" ht="49.5" customHeight="1">
      <c r="B116" s="125"/>
      <c r="C116" s="4" t="s">
        <v>376</v>
      </c>
      <c r="D116" s="50" t="s">
        <v>188</v>
      </c>
      <c r="E116" s="157">
        <v>0</v>
      </c>
      <c r="F116" s="157">
        <v>0</v>
      </c>
      <c r="G116" s="119">
        <v>0</v>
      </c>
    </row>
    <row r="117" spans="2:7" ht="14.25" customHeight="1">
      <c r="B117" s="125" t="s">
        <v>390</v>
      </c>
      <c r="C117" s="14" t="s">
        <v>189</v>
      </c>
      <c r="D117" s="62" t="s">
        <v>190</v>
      </c>
      <c r="E117" s="146">
        <f>E118</f>
        <v>1213.3</v>
      </c>
      <c r="F117" s="146">
        <f>F118</f>
        <v>664.3</v>
      </c>
      <c r="G117" s="146">
        <f aca="true" t="shared" si="2" ref="G117:G122">F117/E117*100</f>
        <v>54.75150416220226</v>
      </c>
    </row>
    <row r="118" spans="2:7" ht="16.5" customHeight="1">
      <c r="B118" s="125"/>
      <c r="C118" s="3" t="s">
        <v>191</v>
      </c>
      <c r="D118" s="50" t="s">
        <v>28</v>
      </c>
      <c r="E118" s="149">
        <v>1213.3</v>
      </c>
      <c r="F118" s="149">
        <v>664.3</v>
      </c>
      <c r="G118" s="119">
        <f t="shared" si="2"/>
        <v>54.75150416220226</v>
      </c>
    </row>
    <row r="119" spans="2:7" ht="22.5" customHeight="1">
      <c r="B119" s="125" t="s">
        <v>391</v>
      </c>
      <c r="C119" s="14" t="s">
        <v>30</v>
      </c>
      <c r="D119" s="62" t="s">
        <v>31</v>
      </c>
      <c r="E119" s="146">
        <f>E120+E121</f>
        <v>1036.2</v>
      </c>
      <c r="F119" s="146">
        <f>F120+F121</f>
        <v>910.2</v>
      </c>
      <c r="G119" s="146">
        <f t="shared" si="2"/>
        <v>87.8401852924146</v>
      </c>
    </row>
    <row r="120" spans="2:7" ht="26.25" customHeight="1">
      <c r="B120" s="125"/>
      <c r="C120" s="38" t="s">
        <v>14</v>
      </c>
      <c r="D120" s="50" t="s">
        <v>15</v>
      </c>
      <c r="E120" s="157">
        <v>461.8</v>
      </c>
      <c r="F120" s="157">
        <v>335.6</v>
      </c>
      <c r="G120" s="119">
        <f t="shared" si="2"/>
        <v>72.67215244694674</v>
      </c>
    </row>
    <row r="121" spans="2:7" ht="21" customHeight="1">
      <c r="B121" s="125"/>
      <c r="C121" s="39" t="s">
        <v>17</v>
      </c>
      <c r="D121" s="50" t="s">
        <v>16</v>
      </c>
      <c r="E121" s="157">
        <v>574.4</v>
      </c>
      <c r="F121" s="157">
        <v>574.6</v>
      </c>
      <c r="G121" s="119">
        <f t="shared" si="2"/>
        <v>100.03481894150418</v>
      </c>
    </row>
    <row r="122" spans="2:7" ht="26.25" customHeight="1">
      <c r="B122" s="125" t="s">
        <v>392</v>
      </c>
      <c r="C122" s="14" t="s">
        <v>32</v>
      </c>
      <c r="D122" s="62" t="s">
        <v>42</v>
      </c>
      <c r="E122" s="146">
        <f>E123+E125+E131+E136+E128</f>
        <v>42692.99999999999</v>
      </c>
      <c r="F122" s="146">
        <f>F123+F125+F131+F136+F128</f>
        <v>27998.8</v>
      </c>
      <c r="G122" s="146">
        <f t="shared" si="2"/>
        <v>65.58171128756472</v>
      </c>
    </row>
    <row r="123" spans="2:7" ht="17.25" customHeight="1" hidden="1">
      <c r="B123" s="125"/>
      <c r="C123" s="3" t="s">
        <v>43</v>
      </c>
      <c r="D123" s="50" t="s">
        <v>44</v>
      </c>
      <c r="E123" s="119">
        <f>E124</f>
        <v>0</v>
      </c>
      <c r="F123" s="119">
        <f>F124</f>
        <v>0</v>
      </c>
      <c r="G123" s="119">
        <v>0</v>
      </c>
    </row>
    <row r="124" spans="2:7" ht="30.75" customHeight="1" hidden="1">
      <c r="B124" s="125"/>
      <c r="C124" s="3" t="s">
        <v>45</v>
      </c>
      <c r="D124" s="50" t="s">
        <v>46</v>
      </c>
      <c r="E124" s="119">
        <v>0</v>
      </c>
      <c r="F124" s="119">
        <v>0</v>
      </c>
      <c r="G124" s="119">
        <v>0</v>
      </c>
    </row>
    <row r="125" spans="2:7" ht="51" customHeight="1">
      <c r="B125" s="125"/>
      <c r="C125" s="3" t="s">
        <v>370</v>
      </c>
      <c r="D125" s="50" t="s">
        <v>41</v>
      </c>
      <c r="E125" s="119">
        <f>E126</f>
        <v>17193.2</v>
      </c>
      <c r="F125" s="119">
        <f>F126</f>
        <v>2499</v>
      </c>
      <c r="G125" s="119">
        <f aca="true" t="shared" si="3" ref="G125:G142">F125/E125*100</f>
        <v>14.534816090082126</v>
      </c>
    </row>
    <row r="126" spans="2:7" ht="51.75" customHeight="1">
      <c r="B126" s="125"/>
      <c r="C126" s="3" t="s">
        <v>369</v>
      </c>
      <c r="D126" s="50" t="s">
        <v>126</v>
      </c>
      <c r="E126" s="119">
        <f>+E127</f>
        <v>17193.2</v>
      </c>
      <c r="F126" s="119">
        <f>F127</f>
        <v>2499</v>
      </c>
      <c r="G126" s="119">
        <f t="shared" si="3"/>
        <v>14.534816090082126</v>
      </c>
    </row>
    <row r="127" spans="2:7" ht="50.25" customHeight="1">
      <c r="B127" s="125"/>
      <c r="C127" s="4" t="s">
        <v>366</v>
      </c>
      <c r="D127" s="50" t="s">
        <v>18</v>
      </c>
      <c r="E127" s="157">
        <v>17193.2</v>
      </c>
      <c r="F127" s="157">
        <v>2499</v>
      </c>
      <c r="G127" s="119">
        <f t="shared" si="3"/>
        <v>14.534816090082126</v>
      </c>
    </row>
    <row r="128" spans="2:7" ht="50.25" customHeight="1">
      <c r="B128" s="125"/>
      <c r="C128" s="233" t="s">
        <v>243</v>
      </c>
      <c r="D128" s="50" t="s">
        <v>244</v>
      </c>
      <c r="E128" s="157">
        <f>E129</f>
        <v>3.6</v>
      </c>
      <c r="F128" s="157">
        <f>F129</f>
        <v>3.6</v>
      </c>
      <c r="G128" s="119">
        <f t="shared" si="3"/>
        <v>100</v>
      </c>
    </row>
    <row r="129" spans="2:7" ht="50.25" customHeight="1">
      <c r="B129" s="125"/>
      <c r="C129" s="4" t="s">
        <v>371</v>
      </c>
      <c r="D129" s="50" t="s">
        <v>372</v>
      </c>
      <c r="E129" s="157">
        <f>E130</f>
        <v>3.6</v>
      </c>
      <c r="F129" s="157">
        <f>F130</f>
        <v>3.6</v>
      </c>
      <c r="G129" s="119">
        <f t="shared" si="3"/>
        <v>100</v>
      </c>
    </row>
    <row r="130" spans="2:7" ht="50.25" customHeight="1">
      <c r="B130" s="125"/>
      <c r="C130" s="233" t="s">
        <v>367</v>
      </c>
      <c r="D130" s="50" t="s">
        <v>368</v>
      </c>
      <c r="E130" s="157">
        <v>3.6</v>
      </c>
      <c r="F130" s="157">
        <v>3.6</v>
      </c>
      <c r="G130" s="119">
        <f t="shared" si="3"/>
        <v>100</v>
      </c>
    </row>
    <row r="131" spans="2:7" ht="48.75" customHeight="1">
      <c r="B131" s="125"/>
      <c r="C131" s="3" t="s">
        <v>62</v>
      </c>
      <c r="D131" s="50" t="s">
        <v>63</v>
      </c>
      <c r="E131" s="119">
        <f>E132+E134</f>
        <v>24721.5</v>
      </c>
      <c r="F131" s="119">
        <f>F132+F134</f>
        <v>24721.5</v>
      </c>
      <c r="G131" s="119">
        <f t="shared" si="3"/>
        <v>100</v>
      </c>
    </row>
    <row r="132" spans="2:7" ht="23.25" customHeight="1">
      <c r="B132" s="125"/>
      <c r="C132" s="3" t="s">
        <v>64</v>
      </c>
      <c r="D132" s="50" t="s">
        <v>65</v>
      </c>
      <c r="E132" s="119">
        <f>E133</f>
        <v>23062.8</v>
      </c>
      <c r="F132" s="119">
        <f>F133</f>
        <v>23062.8</v>
      </c>
      <c r="G132" s="119">
        <f t="shared" si="3"/>
        <v>100</v>
      </c>
    </row>
    <row r="133" spans="2:7" ht="23.25" customHeight="1">
      <c r="B133" s="125"/>
      <c r="C133" s="3" t="s">
        <v>95</v>
      </c>
      <c r="D133" s="50" t="s">
        <v>96</v>
      </c>
      <c r="E133" s="157">
        <v>23062.8</v>
      </c>
      <c r="F133" s="157">
        <v>23062.8</v>
      </c>
      <c r="G133" s="119">
        <f t="shared" si="3"/>
        <v>100</v>
      </c>
    </row>
    <row r="134" spans="2:7" ht="49.5" customHeight="1">
      <c r="B134" s="125"/>
      <c r="C134" s="3" t="s">
        <v>97</v>
      </c>
      <c r="D134" s="50" t="s">
        <v>98</v>
      </c>
      <c r="E134" s="119">
        <f>E135</f>
        <v>1658.7</v>
      </c>
      <c r="F134" s="119">
        <f>F135</f>
        <v>1658.7</v>
      </c>
      <c r="G134" s="119">
        <f t="shared" si="3"/>
        <v>100</v>
      </c>
    </row>
    <row r="135" spans="2:7" ht="51.75" customHeight="1">
      <c r="B135" s="125"/>
      <c r="C135" s="20" t="s">
        <v>99</v>
      </c>
      <c r="D135" s="50" t="s">
        <v>100</v>
      </c>
      <c r="E135" s="157">
        <v>1658.7</v>
      </c>
      <c r="F135" s="157">
        <v>1658.7</v>
      </c>
      <c r="G135" s="119">
        <f t="shared" si="3"/>
        <v>100</v>
      </c>
    </row>
    <row r="136" spans="2:7" ht="48.75" customHeight="1">
      <c r="B136" s="125"/>
      <c r="C136" s="48" t="s">
        <v>50</v>
      </c>
      <c r="D136" s="50" t="s">
        <v>134</v>
      </c>
      <c r="E136" s="157">
        <v>774.7</v>
      </c>
      <c r="F136" s="157">
        <v>774.7</v>
      </c>
      <c r="G136" s="119">
        <f t="shared" si="3"/>
        <v>100</v>
      </c>
    </row>
    <row r="137" spans="2:7" ht="15.75" customHeight="1">
      <c r="B137" s="125" t="s">
        <v>393</v>
      </c>
      <c r="C137" s="14" t="s">
        <v>101</v>
      </c>
      <c r="D137" s="62" t="s">
        <v>102</v>
      </c>
      <c r="E137" s="146">
        <f>E138+SUM(E141:E145)+SUM(E149:E157)</f>
        <v>3551.1</v>
      </c>
      <c r="F137" s="146">
        <f>F138+SUM(F141:F145)+SUM(F149:F157)</f>
        <v>3282.4000000000005</v>
      </c>
      <c r="G137" s="146">
        <f t="shared" si="3"/>
        <v>92.43333051730451</v>
      </c>
    </row>
    <row r="138" spans="2:7" ht="24.75" customHeight="1">
      <c r="B138" s="125"/>
      <c r="C138" s="31" t="s">
        <v>103</v>
      </c>
      <c r="D138" s="64" t="s">
        <v>104</v>
      </c>
      <c r="E138" s="158">
        <f>E139+E140</f>
        <v>100</v>
      </c>
      <c r="F138" s="158">
        <f>F139+F140</f>
        <v>85.69999999999999</v>
      </c>
      <c r="G138" s="158">
        <f t="shared" si="3"/>
        <v>85.69999999999999</v>
      </c>
    </row>
    <row r="139" spans="2:7" ht="36.75" customHeight="1">
      <c r="B139" s="125"/>
      <c r="C139" s="3" t="s">
        <v>128</v>
      </c>
      <c r="D139" s="50" t="s">
        <v>22</v>
      </c>
      <c r="E139" s="157">
        <v>60.3</v>
      </c>
      <c r="F139" s="157">
        <v>60.3</v>
      </c>
      <c r="G139" s="119">
        <f t="shared" si="3"/>
        <v>100</v>
      </c>
    </row>
    <row r="140" spans="2:7" ht="34.5" customHeight="1">
      <c r="B140" s="125"/>
      <c r="C140" s="3" t="s">
        <v>105</v>
      </c>
      <c r="D140" s="50" t="s">
        <v>23</v>
      </c>
      <c r="E140" s="157">
        <v>39.7</v>
      </c>
      <c r="F140" s="157">
        <v>25.4</v>
      </c>
      <c r="G140" s="119">
        <f t="shared" si="3"/>
        <v>63.979848866498735</v>
      </c>
    </row>
    <row r="141" spans="2:7" ht="36.75" customHeight="1">
      <c r="B141" s="125"/>
      <c r="C141" s="3" t="s">
        <v>106</v>
      </c>
      <c r="D141" s="50" t="s">
        <v>24</v>
      </c>
      <c r="E141" s="157">
        <v>150</v>
      </c>
      <c r="F141" s="157">
        <v>0</v>
      </c>
      <c r="G141" s="119">
        <f t="shared" si="3"/>
        <v>0</v>
      </c>
    </row>
    <row r="142" spans="2:7" ht="34.5" customHeight="1">
      <c r="B142" s="125"/>
      <c r="C142" s="3" t="s">
        <v>247</v>
      </c>
      <c r="D142" s="50" t="s">
        <v>248</v>
      </c>
      <c r="E142" s="157">
        <v>303</v>
      </c>
      <c r="F142" s="157">
        <v>312</v>
      </c>
      <c r="G142" s="119">
        <f t="shared" si="3"/>
        <v>102.97029702970298</v>
      </c>
    </row>
    <row r="143" spans="2:7" ht="37.5" customHeight="1">
      <c r="B143" s="125"/>
      <c r="C143" s="38" t="s">
        <v>336</v>
      </c>
      <c r="D143" s="50" t="s">
        <v>335</v>
      </c>
      <c r="E143" s="119">
        <v>83</v>
      </c>
      <c r="F143" s="119">
        <v>58.1</v>
      </c>
      <c r="G143" s="119">
        <v>0</v>
      </c>
    </row>
    <row r="144" spans="2:7" ht="26.25" customHeight="1">
      <c r="B144" s="125"/>
      <c r="C144" s="44" t="s">
        <v>129</v>
      </c>
      <c r="D144" s="51" t="s">
        <v>130</v>
      </c>
      <c r="E144" s="152">
        <v>0</v>
      </c>
      <c r="F144" s="152">
        <v>0</v>
      </c>
      <c r="G144" s="119">
        <v>0</v>
      </c>
    </row>
    <row r="145" spans="2:7" ht="49.5" customHeight="1">
      <c r="B145" s="125"/>
      <c r="C145" s="4" t="s">
        <v>51</v>
      </c>
      <c r="D145" s="50" t="s">
        <v>536</v>
      </c>
      <c r="E145" s="158">
        <f>E148+E146+E147</f>
        <v>98</v>
      </c>
      <c r="F145" s="158">
        <f>F148+F146+F147</f>
        <v>110</v>
      </c>
      <c r="G145" s="119">
        <f>F145/E145*100</f>
        <v>112.24489795918366</v>
      </c>
    </row>
    <row r="146" spans="2:7" ht="25.5" customHeight="1">
      <c r="B146" s="125"/>
      <c r="C146" s="44" t="s">
        <v>326</v>
      </c>
      <c r="D146" s="51" t="s">
        <v>327</v>
      </c>
      <c r="E146" s="159">
        <v>-2</v>
      </c>
      <c r="F146" s="159">
        <v>-2</v>
      </c>
      <c r="G146" s="119">
        <v>0</v>
      </c>
    </row>
    <row r="147" spans="2:7" ht="42.75" customHeight="1">
      <c r="B147" s="125"/>
      <c r="C147" s="234" t="s">
        <v>245</v>
      </c>
      <c r="D147" s="50" t="s">
        <v>246</v>
      </c>
      <c r="E147" s="159">
        <v>0</v>
      </c>
      <c r="F147" s="159">
        <v>15</v>
      </c>
      <c r="G147" s="119">
        <v>0</v>
      </c>
    </row>
    <row r="148" spans="2:7" ht="16.5" customHeight="1">
      <c r="B148" s="125"/>
      <c r="C148" s="3" t="s">
        <v>377</v>
      </c>
      <c r="D148" s="50" t="s">
        <v>25</v>
      </c>
      <c r="E148" s="157">
        <v>100</v>
      </c>
      <c r="F148" s="157">
        <v>97</v>
      </c>
      <c r="G148" s="119">
        <f>F148/E148*100</f>
        <v>97</v>
      </c>
    </row>
    <row r="149" spans="2:7" ht="35.25" customHeight="1">
      <c r="B149" s="125"/>
      <c r="C149" s="3" t="s">
        <v>378</v>
      </c>
      <c r="D149" s="50" t="s">
        <v>26</v>
      </c>
      <c r="E149" s="157">
        <v>427.5</v>
      </c>
      <c r="F149" s="157">
        <v>707.1</v>
      </c>
      <c r="G149" s="119">
        <f>F149/E149*100</f>
        <v>165.4035087719298</v>
      </c>
    </row>
    <row r="150" spans="2:7" ht="25.5" customHeight="1">
      <c r="B150" s="125"/>
      <c r="C150" s="3" t="s">
        <v>379</v>
      </c>
      <c r="D150" s="50" t="s">
        <v>112</v>
      </c>
      <c r="E150" s="157">
        <v>32</v>
      </c>
      <c r="F150" s="157">
        <v>30</v>
      </c>
      <c r="G150" s="119">
        <f>F150/E150*100</f>
        <v>93.75</v>
      </c>
    </row>
    <row r="151" spans="2:7" ht="36.75" customHeight="1">
      <c r="B151" s="125"/>
      <c r="C151" s="44" t="s">
        <v>19</v>
      </c>
      <c r="D151" s="51" t="s">
        <v>107</v>
      </c>
      <c r="E151" s="157">
        <v>2</v>
      </c>
      <c r="F151" s="157">
        <v>11.7</v>
      </c>
      <c r="G151" s="119">
        <v>0</v>
      </c>
    </row>
    <row r="152" spans="2:7" ht="48" customHeight="1" hidden="1">
      <c r="B152" s="125"/>
      <c r="C152" s="44" t="s">
        <v>337</v>
      </c>
      <c r="D152" s="51" t="s">
        <v>132</v>
      </c>
      <c r="E152" s="157">
        <v>0</v>
      </c>
      <c r="F152" s="157">
        <v>0</v>
      </c>
      <c r="G152" s="119">
        <v>0</v>
      </c>
    </row>
    <row r="153" spans="2:7" ht="27.75" customHeight="1" hidden="1">
      <c r="B153" s="125"/>
      <c r="C153" s="44" t="s">
        <v>338</v>
      </c>
      <c r="D153" s="51" t="s">
        <v>339</v>
      </c>
      <c r="E153" s="160">
        <v>0</v>
      </c>
      <c r="F153" s="160">
        <v>0</v>
      </c>
      <c r="G153" s="119">
        <v>0</v>
      </c>
    </row>
    <row r="154" spans="2:7" ht="39" customHeight="1">
      <c r="B154" s="125"/>
      <c r="C154" s="40" t="s">
        <v>20</v>
      </c>
      <c r="D154" s="49" t="s">
        <v>21</v>
      </c>
      <c r="E154" s="160">
        <v>259</v>
      </c>
      <c r="F154" s="160">
        <v>215.8</v>
      </c>
      <c r="G154" s="161">
        <f>F154/E154*100</f>
        <v>83.32046332046332</v>
      </c>
    </row>
    <row r="155" spans="2:7" ht="15" customHeight="1" hidden="1">
      <c r="B155" s="125"/>
      <c r="C155" s="46" t="s">
        <v>340</v>
      </c>
      <c r="D155" s="49" t="s">
        <v>341</v>
      </c>
      <c r="E155" s="160">
        <v>0</v>
      </c>
      <c r="F155" s="160">
        <v>0</v>
      </c>
      <c r="G155" s="161">
        <v>0</v>
      </c>
    </row>
    <row r="156" spans="2:7" ht="24" customHeight="1">
      <c r="B156" s="125"/>
      <c r="C156" s="44" t="s">
        <v>144</v>
      </c>
      <c r="D156" s="51" t="s">
        <v>145</v>
      </c>
      <c r="E156" s="157">
        <v>298.9</v>
      </c>
      <c r="F156" s="157">
        <v>80.9</v>
      </c>
      <c r="G156" s="119">
        <f>F156/E156*100</f>
        <v>27.065908330545334</v>
      </c>
    </row>
    <row r="157" spans="2:7" ht="24" customHeight="1">
      <c r="B157" s="125"/>
      <c r="C157" s="3" t="s">
        <v>398</v>
      </c>
      <c r="D157" s="60" t="s">
        <v>399</v>
      </c>
      <c r="E157" s="119">
        <f>E158</f>
        <v>1797.7</v>
      </c>
      <c r="F157" s="119">
        <f>F158</f>
        <v>1671.1</v>
      </c>
      <c r="G157" s="119">
        <f>F157/E157*100</f>
        <v>92.95766813150136</v>
      </c>
    </row>
    <row r="158" spans="2:7" ht="29.25" customHeight="1">
      <c r="B158" s="125"/>
      <c r="C158" s="3" t="s">
        <v>403</v>
      </c>
      <c r="D158" s="60" t="s">
        <v>404</v>
      </c>
      <c r="E158" s="150">
        <v>1797.7</v>
      </c>
      <c r="F158" s="149">
        <v>1671.1</v>
      </c>
      <c r="G158" s="119">
        <f>F158/E158*100</f>
        <v>92.95766813150136</v>
      </c>
    </row>
    <row r="159" spans="2:7" ht="15" customHeight="1">
      <c r="B159" s="125" t="s">
        <v>394</v>
      </c>
      <c r="C159" s="14" t="s">
        <v>405</v>
      </c>
      <c r="D159" s="59" t="s">
        <v>406</v>
      </c>
      <c r="E159" s="146">
        <f>E160+E162</f>
        <v>4009.5</v>
      </c>
      <c r="F159" s="146">
        <f>F160+F162</f>
        <v>3545.7000000000003</v>
      </c>
      <c r="G159" s="119">
        <f>F159/E159*100</f>
        <v>88.43247287691732</v>
      </c>
    </row>
    <row r="160" spans="2:7" s="2" customFormat="1" ht="15.75" customHeight="1">
      <c r="B160" s="151"/>
      <c r="C160" s="3" t="s">
        <v>407</v>
      </c>
      <c r="D160" s="60" t="s">
        <v>408</v>
      </c>
      <c r="E160" s="119">
        <f>E161</f>
        <v>0</v>
      </c>
      <c r="F160" s="119">
        <f>F161</f>
        <v>92.8</v>
      </c>
      <c r="G160" s="119">
        <v>0</v>
      </c>
    </row>
    <row r="161" spans="2:7" ht="16.5" customHeight="1">
      <c r="B161" s="125"/>
      <c r="C161" s="3" t="s">
        <v>409</v>
      </c>
      <c r="D161" s="60" t="s">
        <v>410</v>
      </c>
      <c r="E161" s="119">
        <v>0</v>
      </c>
      <c r="F161" s="162">
        <v>92.8</v>
      </c>
      <c r="G161" s="119">
        <v>0</v>
      </c>
    </row>
    <row r="162" spans="2:7" ht="13.5" customHeight="1">
      <c r="B162" s="125"/>
      <c r="C162" s="3" t="s">
        <v>411</v>
      </c>
      <c r="D162" s="60" t="s">
        <v>412</v>
      </c>
      <c r="E162" s="149">
        <v>4009.5</v>
      </c>
      <c r="F162" s="149">
        <v>3452.9</v>
      </c>
      <c r="G162" s="119">
        <f aca="true" t="shared" si="4" ref="G162:G226">F162/E162*100</f>
        <v>86.11796982167353</v>
      </c>
    </row>
    <row r="163" spans="1:7" ht="17.25" customHeight="1">
      <c r="A163" s="41"/>
      <c r="B163" s="112" t="s">
        <v>395</v>
      </c>
      <c r="C163" s="68" t="s">
        <v>413</v>
      </c>
      <c r="D163" s="79" t="s">
        <v>414</v>
      </c>
      <c r="E163" s="206">
        <f>E164+E235+E236+E233</f>
        <v>1357346.2000000002</v>
      </c>
      <c r="F163" s="206">
        <f>F164+F235+F236</f>
        <v>932393.4000000003</v>
      </c>
      <c r="G163" s="145">
        <f t="shared" si="4"/>
        <v>68.69237929129652</v>
      </c>
    </row>
    <row r="164" spans="1:7" ht="27" customHeight="1">
      <c r="A164" s="41"/>
      <c r="B164" s="112" t="s">
        <v>396</v>
      </c>
      <c r="C164" s="69" t="s">
        <v>443</v>
      </c>
      <c r="D164" s="79" t="s">
        <v>442</v>
      </c>
      <c r="E164" s="206">
        <f>E165+E169+E190+E229</f>
        <v>1255543.3</v>
      </c>
      <c r="F164" s="206">
        <f>F165+F169+F190+F229</f>
        <v>932706.3000000002</v>
      </c>
      <c r="G164" s="145">
        <f t="shared" si="4"/>
        <v>74.2870675985448</v>
      </c>
    </row>
    <row r="165" spans="1:7" ht="23.25" customHeight="1">
      <c r="A165" s="41"/>
      <c r="B165" s="112" t="s">
        <v>438</v>
      </c>
      <c r="C165" s="21" t="s">
        <v>415</v>
      </c>
      <c r="D165" s="80" t="s">
        <v>193</v>
      </c>
      <c r="E165" s="207">
        <f>E166+E168+E167</f>
        <v>96741.8</v>
      </c>
      <c r="F165" s="207">
        <f>F166+F168+F167</f>
        <v>92345.8</v>
      </c>
      <c r="G165" s="224">
        <f t="shared" si="4"/>
        <v>95.45594562019727</v>
      </c>
    </row>
    <row r="166" spans="1:7" ht="18.75" customHeight="1">
      <c r="A166" s="41"/>
      <c r="B166" s="112"/>
      <c r="C166" s="3" t="s">
        <v>444</v>
      </c>
      <c r="D166" s="81" t="s">
        <v>194</v>
      </c>
      <c r="E166" s="208">
        <v>21261.4</v>
      </c>
      <c r="F166" s="208">
        <v>21261.4</v>
      </c>
      <c r="G166" s="119">
        <f t="shared" si="4"/>
        <v>100</v>
      </c>
    </row>
    <row r="167" spans="1:7" ht="18" customHeight="1">
      <c r="A167" s="41"/>
      <c r="B167" s="112"/>
      <c r="C167" s="3" t="s">
        <v>444</v>
      </c>
      <c r="D167" s="81" t="s">
        <v>194</v>
      </c>
      <c r="E167" s="208">
        <v>56750.5</v>
      </c>
      <c r="F167" s="208">
        <v>56750.5</v>
      </c>
      <c r="G167" s="119">
        <f t="shared" si="4"/>
        <v>100</v>
      </c>
    </row>
    <row r="168" spans="1:7" ht="24.75" customHeight="1">
      <c r="A168" s="41"/>
      <c r="B168" s="112"/>
      <c r="C168" s="3" t="s">
        <v>195</v>
      </c>
      <c r="D168" s="81" t="s">
        <v>196</v>
      </c>
      <c r="E168" s="208">
        <v>18729.9</v>
      </c>
      <c r="F168" s="208">
        <v>14333.9</v>
      </c>
      <c r="G168" s="119">
        <f t="shared" si="4"/>
        <v>76.5295062974175</v>
      </c>
    </row>
    <row r="169" spans="1:7" ht="25.5" customHeight="1">
      <c r="A169" s="41"/>
      <c r="B169" s="112" t="s">
        <v>439</v>
      </c>
      <c r="C169" s="21" t="s">
        <v>477</v>
      </c>
      <c r="D169" s="82" t="s">
        <v>197</v>
      </c>
      <c r="E169" s="207">
        <f>SUM(E170:E174)+E177+E180</f>
        <v>285176.9</v>
      </c>
      <c r="F169" s="207">
        <f>SUM(F170:F174)+F177+F180</f>
        <v>184728.1</v>
      </c>
      <c r="G169" s="224">
        <f t="shared" si="4"/>
        <v>64.77667020014593</v>
      </c>
    </row>
    <row r="170" spans="1:7" ht="23.25" customHeight="1">
      <c r="A170" s="41"/>
      <c r="B170" s="112"/>
      <c r="C170" s="3" t="s">
        <v>141</v>
      </c>
      <c r="D170" s="83" t="s">
        <v>198</v>
      </c>
      <c r="E170" s="209">
        <v>3134.9</v>
      </c>
      <c r="F170" s="209">
        <v>3134.9</v>
      </c>
      <c r="G170" s="119">
        <f t="shared" si="4"/>
        <v>100</v>
      </c>
    </row>
    <row r="171" spans="1:7" ht="47.25" customHeight="1">
      <c r="A171" s="41"/>
      <c r="B171" s="112"/>
      <c r="C171" s="84" t="s">
        <v>202</v>
      </c>
      <c r="D171" s="83" t="s">
        <v>203</v>
      </c>
      <c r="E171" s="210">
        <v>833.1</v>
      </c>
      <c r="F171" s="210">
        <v>833.1</v>
      </c>
      <c r="G171" s="119">
        <f t="shared" si="4"/>
        <v>100</v>
      </c>
    </row>
    <row r="172" spans="1:7" ht="26.25" customHeight="1">
      <c r="A172" s="41"/>
      <c r="B172" s="112"/>
      <c r="C172" s="85" t="s">
        <v>204</v>
      </c>
      <c r="D172" s="83" t="s">
        <v>205</v>
      </c>
      <c r="E172" s="210">
        <v>925.9</v>
      </c>
      <c r="F172" s="210">
        <v>925.9</v>
      </c>
      <c r="G172" s="119">
        <f t="shared" si="4"/>
        <v>100</v>
      </c>
    </row>
    <row r="173" spans="1:7" ht="39.75" customHeight="1">
      <c r="A173" s="41"/>
      <c r="B173" s="112"/>
      <c r="C173" s="201" t="s">
        <v>313</v>
      </c>
      <c r="D173" s="83" t="s">
        <v>314</v>
      </c>
      <c r="E173" s="210">
        <v>1557.2</v>
      </c>
      <c r="F173" s="210">
        <v>1557.2</v>
      </c>
      <c r="G173" s="119">
        <f t="shared" si="4"/>
        <v>100</v>
      </c>
    </row>
    <row r="174" spans="1:7" ht="36.75" customHeight="1">
      <c r="A174" s="41"/>
      <c r="B174" s="112"/>
      <c r="C174" s="201" t="s">
        <v>519</v>
      </c>
      <c r="D174" s="83" t="s">
        <v>516</v>
      </c>
      <c r="E174" s="210">
        <f>E175+E176</f>
        <v>25871.1</v>
      </c>
      <c r="F174" s="210">
        <f>F175+F176</f>
        <v>25871.1</v>
      </c>
      <c r="G174" s="119">
        <f t="shared" si="4"/>
        <v>100</v>
      </c>
    </row>
    <row r="175" spans="1:7" ht="16.5" customHeight="1">
      <c r="A175" s="41"/>
      <c r="B175" s="112"/>
      <c r="C175" s="201" t="s">
        <v>517</v>
      </c>
      <c r="D175" s="83"/>
      <c r="E175" s="210">
        <v>23025.3</v>
      </c>
      <c r="F175" s="210">
        <v>23025.3</v>
      </c>
      <c r="G175" s="119">
        <f t="shared" si="4"/>
        <v>100</v>
      </c>
    </row>
    <row r="176" spans="1:7" ht="16.5" customHeight="1">
      <c r="A176" s="41"/>
      <c r="B176" s="112"/>
      <c r="C176" s="201" t="s">
        <v>518</v>
      </c>
      <c r="D176" s="83"/>
      <c r="E176" s="210">
        <v>2845.8</v>
      </c>
      <c r="F176" s="210">
        <v>2845.8</v>
      </c>
      <c r="G176" s="119">
        <f t="shared" si="4"/>
        <v>100</v>
      </c>
    </row>
    <row r="177" spans="1:7" ht="30" customHeight="1">
      <c r="A177" s="41"/>
      <c r="B177" s="112"/>
      <c r="C177" s="201" t="s">
        <v>520</v>
      </c>
      <c r="D177" s="83" t="s">
        <v>521</v>
      </c>
      <c r="E177" s="210">
        <f>E178+E179</f>
        <v>6127.6</v>
      </c>
      <c r="F177" s="210">
        <f>F178+F179</f>
        <v>6127.6</v>
      </c>
      <c r="G177" s="119">
        <f t="shared" si="4"/>
        <v>100</v>
      </c>
    </row>
    <row r="178" spans="1:7" ht="16.5" customHeight="1">
      <c r="A178" s="41"/>
      <c r="B178" s="112"/>
      <c r="C178" s="201" t="s">
        <v>517</v>
      </c>
      <c r="D178" s="83"/>
      <c r="E178" s="210">
        <v>5453.6</v>
      </c>
      <c r="F178" s="210">
        <v>5453.6</v>
      </c>
      <c r="G178" s="119">
        <f t="shared" si="4"/>
        <v>100</v>
      </c>
    </row>
    <row r="179" spans="1:7" ht="16.5" customHeight="1">
      <c r="A179" s="41"/>
      <c r="B179" s="112"/>
      <c r="C179" s="201" t="s">
        <v>518</v>
      </c>
      <c r="D179" s="83"/>
      <c r="E179" s="210">
        <v>674</v>
      </c>
      <c r="F179" s="210">
        <v>674</v>
      </c>
      <c r="G179" s="119">
        <f t="shared" si="4"/>
        <v>100</v>
      </c>
    </row>
    <row r="180" spans="1:7" ht="13.5" customHeight="1">
      <c r="A180" s="41"/>
      <c r="B180" s="112"/>
      <c r="C180" s="86" t="s">
        <v>417</v>
      </c>
      <c r="D180" s="87" t="s">
        <v>206</v>
      </c>
      <c r="E180" s="211">
        <f>E181</f>
        <v>246727.1</v>
      </c>
      <c r="F180" s="211">
        <f>F181</f>
        <v>146278.30000000002</v>
      </c>
      <c r="G180" s="145">
        <f t="shared" si="4"/>
        <v>59.28748807893418</v>
      </c>
    </row>
    <row r="181" spans="1:7" ht="15.75" customHeight="1">
      <c r="A181" s="41"/>
      <c r="B181" s="112"/>
      <c r="C181" s="88" t="s">
        <v>418</v>
      </c>
      <c r="D181" s="89" t="s">
        <v>207</v>
      </c>
      <c r="E181" s="212">
        <f>SUM(E182:E189)</f>
        <v>246727.1</v>
      </c>
      <c r="F181" s="212">
        <f>SUM(F182:F189)</f>
        <v>146278.30000000002</v>
      </c>
      <c r="G181" s="164">
        <f t="shared" si="4"/>
        <v>59.28748807893418</v>
      </c>
    </row>
    <row r="182" spans="1:7" ht="15.75" customHeight="1">
      <c r="A182" s="41"/>
      <c r="B182" s="112"/>
      <c r="C182" s="3" t="s">
        <v>522</v>
      </c>
      <c r="D182" s="90" t="s">
        <v>523</v>
      </c>
      <c r="E182" s="218">
        <v>199.6</v>
      </c>
      <c r="F182" s="218">
        <v>0</v>
      </c>
      <c r="G182" s="119">
        <v>0</v>
      </c>
    </row>
    <row r="183" spans="1:7" ht="27.75" customHeight="1">
      <c r="A183" s="41"/>
      <c r="B183" s="113"/>
      <c r="C183" s="31" t="s">
        <v>333</v>
      </c>
      <c r="D183" s="90" t="s">
        <v>208</v>
      </c>
      <c r="E183" s="218">
        <v>229516.5</v>
      </c>
      <c r="F183" s="213">
        <v>138812.1</v>
      </c>
      <c r="G183" s="119">
        <f t="shared" si="4"/>
        <v>60.48022691179066</v>
      </c>
    </row>
    <row r="184" spans="1:7" ht="27.75" customHeight="1">
      <c r="A184" s="41"/>
      <c r="B184" s="113"/>
      <c r="C184" s="31" t="s">
        <v>209</v>
      </c>
      <c r="D184" s="90" t="s">
        <v>210</v>
      </c>
      <c r="E184" s="218">
        <v>5332.4</v>
      </c>
      <c r="F184" s="213">
        <v>265.7</v>
      </c>
      <c r="G184" s="119">
        <f t="shared" si="4"/>
        <v>4.982746980721626</v>
      </c>
    </row>
    <row r="185" spans="1:7" ht="25.5" customHeight="1">
      <c r="A185" s="41"/>
      <c r="B185" s="113"/>
      <c r="C185" s="31" t="s">
        <v>211</v>
      </c>
      <c r="D185" s="90" t="s">
        <v>212</v>
      </c>
      <c r="E185" s="218">
        <v>4096.3</v>
      </c>
      <c r="F185" s="213">
        <v>4096.3</v>
      </c>
      <c r="G185" s="119">
        <f t="shared" si="4"/>
        <v>100</v>
      </c>
    </row>
    <row r="186" spans="1:7" ht="24.75" customHeight="1">
      <c r="A186" s="41"/>
      <c r="B186" s="113"/>
      <c r="C186" s="31" t="s">
        <v>213</v>
      </c>
      <c r="D186" s="90" t="s">
        <v>214</v>
      </c>
      <c r="E186" s="218">
        <v>3427.7</v>
      </c>
      <c r="F186" s="213">
        <v>3056.7</v>
      </c>
      <c r="G186" s="119">
        <f t="shared" si="4"/>
        <v>89.17641567231671</v>
      </c>
    </row>
    <row r="187" spans="1:7" ht="39.75" customHeight="1">
      <c r="A187" s="41"/>
      <c r="B187" s="113"/>
      <c r="C187" s="31" t="s">
        <v>524</v>
      </c>
      <c r="D187" s="90" t="s">
        <v>525</v>
      </c>
      <c r="E187" s="218">
        <v>47.5</v>
      </c>
      <c r="F187" s="213">
        <v>47.5</v>
      </c>
      <c r="G187" s="119">
        <f t="shared" si="4"/>
        <v>100</v>
      </c>
    </row>
    <row r="188" spans="1:7" ht="39.75" customHeight="1">
      <c r="A188" s="41"/>
      <c r="B188" s="113"/>
      <c r="C188" s="31" t="s">
        <v>249</v>
      </c>
      <c r="D188" s="90" t="s">
        <v>250</v>
      </c>
      <c r="E188" s="218">
        <v>107.1</v>
      </c>
      <c r="F188" s="213">
        <v>0</v>
      </c>
      <c r="G188" s="119">
        <v>0</v>
      </c>
    </row>
    <row r="189" spans="1:7" ht="49.5" customHeight="1">
      <c r="A189" s="41"/>
      <c r="B189" s="113"/>
      <c r="C189" s="32" t="s">
        <v>526</v>
      </c>
      <c r="D189" s="90" t="s">
        <v>216</v>
      </c>
      <c r="E189" s="218">
        <v>4000</v>
      </c>
      <c r="F189" s="213">
        <v>0</v>
      </c>
      <c r="G189" s="119">
        <f t="shared" si="4"/>
        <v>0</v>
      </c>
    </row>
    <row r="190" spans="1:7" ht="22.5" customHeight="1">
      <c r="A190" s="41"/>
      <c r="B190" s="112" t="s">
        <v>440</v>
      </c>
      <c r="C190" s="91" t="s">
        <v>478</v>
      </c>
      <c r="D190" s="80" t="s">
        <v>217</v>
      </c>
      <c r="E190" s="214">
        <f>E191+E192+SUM(E225:E228)</f>
        <v>873432.2000000001</v>
      </c>
      <c r="F190" s="214">
        <f>F191+F192+SUM(F225:F228)</f>
        <v>655440.0000000001</v>
      </c>
      <c r="G190" s="224">
        <f t="shared" si="4"/>
        <v>75.04188647956877</v>
      </c>
    </row>
    <row r="191" spans="1:7" ht="38.25" customHeight="1">
      <c r="A191" s="41"/>
      <c r="B191" s="112"/>
      <c r="C191" s="92" t="s">
        <v>481</v>
      </c>
      <c r="D191" s="93" t="s">
        <v>218</v>
      </c>
      <c r="E191" s="213">
        <v>23415.8</v>
      </c>
      <c r="F191" s="213">
        <v>23300</v>
      </c>
      <c r="G191" s="119">
        <f t="shared" si="4"/>
        <v>99.50546212386509</v>
      </c>
    </row>
    <row r="192" spans="1:7" ht="27.75" customHeight="1">
      <c r="A192" s="41"/>
      <c r="B192" s="112"/>
      <c r="C192" s="94" t="s">
        <v>479</v>
      </c>
      <c r="D192" s="95" t="s">
        <v>219</v>
      </c>
      <c r="E192" s="215">
        <f>SUM(E193:E224)</f>
        <v>821071.5</v>
      </c>
      <c r="F192" s="215">
        <f>SUM(F193:F224)</f>
        <v>608498.7000000001</v>
      </c>
      <c r="G192" s="145">
        <f t="shared" si="4"/>
        <v>74.11031804172963</v>
      </c>
    </row>
    <row r="193" spans="1:7" ht="37.5" customHeight="1">
      <c r="A193" s="41"/>
      <c r="B193" s="112"/>
      <c r="C193" s="96" t="s">
        <v>342</v>
      </c>
      <c r="D193" s="97" t="s">
        <v>220</v>
      </c>
      <c r="E193" s="118">
        <v>4.4</v>
      </c>
      <c r="F193" s="118">
        <v>4.4</v>
      </c>
      <c r="G193" s="119">
        <f t="shared" si="4"/>
        <v>100</v>
      </c>
    </row>
    <row r="194" spans="1:7" ht="23.25" customHeight="1">
      <c r="A194" s="41"/>
      <c r="B194" s="112"/>
      <c r="C194" s="96" t="s">
        <v>343</v>
      </c>
      <c r="D194" s="97" t="s">
        <v>221</v>
      </c>
      <c r="E194" s="216">
        <v>17743.2</v>
      </c>
      <c r="F194" s="216">
        <v>13159.4</v>
      </c>
      <c r="G194" s="119">
        <f t="shared" si="4"/>
        <v>74.16587763199422</v>
      </c>
    </row>
    <row r="195" spans="1:7" ht="27.75" customHeight="1">
      <c r="A195" s="41"/>
      <c r="B195" s="112"/>
      <c r="C195" s="30" t="s">
        <v>436</v>
      </c>
      <c r="D195" s="97" t="s">
        <v>222</v>
      </c>
      <c r="E195" s="217">
        <v>46466.3</v>
      </c>
      <c r="F195" s="217">
        <v>35400</v>
      </c>
      <c r="G195" s="119">
        <f t="shared" si="4"/>
        <v>76.18424535631199</v>
      </c>
    </row>
    <row r="196" spans="1:7" ht="36" customHeight="1">
      <c r="A196" s="41"/>
      <c r="B196" s="112"/>
      <c r="C196" s="98" t="s">
        <v>52</v>
      </c>
      <c r="D196" s="97" t="s">
        <v>224</v>
      </c>
      <c r="E196" s="217">
        <v>93.8</v>
      </c>
      <c r="F196" s="217">
        <v>0</v>
      </c>
      <c r="G196" s="119">
        <f t="shared" si="4"/>
        <v>0</v>
      </c>
    </row>
    <row r="197" spans="1:7" ht="25.5" customHeight="1">
      <c r="A197" s="41"/>
      <c r="B197" s="112"/>
      <c r="C197" s="31" t="s">
        <v>484</v>
      </c>
      <c r="D197" s="97" t="s">
        <v>225</v>
      </c>
      <c r="E197" s="217">
        <v>464.2</v>
      </c>
      <c r="F197" s="217">
        <v>389.2</v>
      </c>
      <c r="G197" s="119">
        <f t="shared" si="4"/>
        <v>83.84317104696251</v>
      </c>
    </row>
    <row r="198" spans="1:7" ht="40.5" customHeight="1">
      <c r="A198" s="41"/>
      <c r="B198" s="112"/>
      <c r="C198" s="31" t="s">
        <v>527</v>
      </c>
      <c r="D198" s="97" t="s">
        <v>528</v>
      </c>
      <c r="E198" s="216">
        <v>181.3</v>
      </c>
      <c r="F198" s="217">
        <v>141.6</v>
      </c>
      <c r="G198" s="119">
        <f t="shared" si="4"/>
        <v>78.10259238830668</v>
      </c>
    </row>
    <row r="199" spans="1:7" ht="35.25" customHeight="1">
      <c r="A199" s="41"/>
      <c r="B199" s="112"/>
      <c r="C199" s="99" t="s">
        <v>146</v>
      </c>
      <c r="D199" s="97" t="s">
        <v>226</v>
      </c>
      <c r="E199" s="217">
        <v>243166.1</v>
      </c>
      <c r="F199" s="217">
        <v>179609.3</v>
      </c>
      <c r="G199" s="119">
        <f t="shared" si="4"/>
        <v>73.86280406684978</v>
      </c>
    </row>
    <row r="200" spans="1:7" ht="34.5" customHeight="1">
      <c r="A200" s="41"/>
      <c r="B200" s="112"/>
      <c r="C200" s="99" t="s">
        <v>227</v>
      </c>
      <c r="D200" s="97" t="s">
        <v>228</v>
      </c>
      <c r="E200" s="217">
        <v>165.9</v>
      </c>
      <c r="F200" s="217">
        <v>106.9</v>
      </c>
      <c r="G200" s="119">
        <f t="shared" si="4"/>
        <v>64.43640747438216</v>
      </c>
    </row>
    <row r="201" spans="1:7" ht="46.5" customHeight="1">
      <c r="A201" s="41"/>
      <c r="B201" s="112"/>
      <c r="C201" s="99" t="s">
        <v>229</v>
      </c>
      <c r="D201" s="97" t="s">
        <v>230</v>
      </c>
      <c r="E201" s="217">
        <v>38.8</v>
      </c>
      <c r="F201" s="217">
        <v>28.9</v>
      </c>
      <c r="G201" s="119">
        <f t="shared" si="4"/>
        <v>74.48453608247422</v>
      </c>
    </row>
    <row r="202" spans="1:7" ht="48" customHeight="1">
      <c r="A202" s="41"/>
      <c r="B202" s="112"/>
      <c r="C202" s="100" t="s">
        <v>53</v>
      </c>
      <c r="D202" s="97" t="s">
        <v>232</v>
      </c>
      <c r="E202" s="217">
        <v>4158.3</v>
      </c>
      <c r="F202" s="217">
        <v>3168</v>
      </c>
      <c r="G202" s="119">
        <f t="shared" si="4"/>
        <v>76.18497943871293</v>
      </c>
    </row>
    <row r="203" spans="1:7" ht="25.5" customHeight="1">
      <c r="A203" s="41"/>
      <c r="B203" s="112"/>
      <c r="C203" s="32" t="s">
        <v>152</v>
      </c>
      <c r="D203" s="97" t="s">
        <v>233</v>
      </c>
      <c r="E203" s="217">
        <v>17298.1</v>
      </c>
      <c r="F203" s="217">
        <v>12460.6</v>
      </c>
      <c r="G203" s="119">
        <f t="shared" si="4"/>
        <v>72.03450089894267</v>
      </c>
    </row>
    <row r="204" spans="1:7" ht="38.25" customHeight="1">
      <c r="A204" s="41"/>
      <c r="B204" s="112"/>
      <c r="C204" s="99" t="s">
        <v>138</v>
      </c>
      <c r="D204" s="97" t="s">
        <v>234</v>
      </c>
      <c r="E204" s="216">
        <v>2080.6</v>
      </c>
      <c r="F204" s="216">
        <v>1332.9</v>
      </c>
      <c r="G204" s="119">
        <f t="shared" si="4"/>
        <v>64.06325098529271</v>
      </c>
    </row>
    <row r="205" spans="1:7" ht="35.25" customHeight="1">
      <c r="A205" s="41"/>
      <c r="B205" s="112"/>
      <c r="C205" s="99" t="s">
        <v>143</v>
      </c>
      <c r="D205" s="97" t="s">
        <v>235</v>
      </c>
      <c r="E205" s="216">
        <v>27375.5</v>
      </c>
      <c r="F205" s="216">
        <v>20645</v>
      </c>
      <c r="G205" s="119">
        <f t="shared" si="4"/>
        <v>75.41414768680023</v>
      </c>
    </row>
    <row r="206" spans="1:7" ht="46.5" customHeight="1">
      <c r="A206" s="41"/>
      <c r="B206" s="112"/>
      <c r="C206" s="101" t="s">
        <v>54</v>
      </c>
      <c r="D206" s="97" t="s">
        <v>236</v>
      </c>
      <c r="E206" s="216">
        <v>534.7</v>
      </c>
      <c r="F206" s="216">
        <v>284.1</v>
      </c>
      <c r="G206" s="119">
        <f t="shared" si="4"/>
        <v>53.132597718346744</v>
      </c>
    </row>
    <row r="207" spans="1:7" ht="48.75" customHeight="1">
      <c r="A207" s="41"/>
      <c r="B207" s="112"/>
      <c r="C207" s="101" t="s">
        <v>55</v>
      </c>
      <c r="D207" s="97" t="s">
        <v>238</v>
      </c>
      <c r="E207" s="217">
        <v>2187.4</v>
      </c>
      <c r="F207" s="217">
        <v>1540</v>
      </c>
      <c r="G207" s="119">
        <f t="shared" si="4"/>
        <v>70.40321843284264</v>
      </c>
    </row>
    <row r="208" spans="1:7" ht="47.25" customHeight="1">
      <c r="A208" s="41"/>
      <c r="B208" s="112"/>
      <c r="C208" s="32" t="s">
        <v>56</v>
      </c>
      <c r="D208" s="97" t="s">
        <v>239</v>
      </c>
      <c r="E208" s="217">
        <v>55.4</v>
      </c>
      <c r="F208" s="217">
        <v>41.7</v>
      </c>
      <c r="G208" s="119">
        <f t="shared" si="4"/>
        <v>75.27075812274369</v>
      </c>
    </row>
    <row r="209" spans="1:7" ht="26.25" customHeight="1">
      <c r="A209" s="41"/>
      <c r="B209" s="112"/>
      <c r="C209" s="31" t="s">
        <v>12</v>
      </c>
      <c r="D209" s="97" t="s">
        <v>240</v>
      </c>
      <c r="E209" s="217">
        <v>512.2</v>
      </c>
      <c r="F209" s="217">
        <v>271.9</v>
      </c>
      <c r="G209" s="119">
        <f t="shared" si="4"/>
        <v>53.08473252635688</v>
      </c>
    </row>
    <row r="210" spans="1:7" ht="37.5" customHeight="1">
      <c r="A210" s="41"/>
      <c r="B210" s="112"/>
      <c r="C210" s="31" t="s">
        <v>13</v>
      </c>
      <c r="D210" s="97" t="s">
        <v>241</v>
      </c>
      <c r="E210" s="217">
        <v>1040.2</v>
      </c>
      <c r="F210" s="217">
        <v>822</v>
      </c>
      <c r="G210" s="119">
        <f t="shared" si="4"/>
        <v>79.02326475677755</v>
      </c>
    </row>
    <row r="211" spans="1:7" ht="60" customHeight="1">
      <c r="A211" s="41"/>
      <c r="B211" s="112"/>
      <c r="C211" s="32" t="s">
        <v>57</v>
      </c>
      <c r="D211" s="97" t="s">
        <v>251</v>
      </c>
      <c r="E211" s="217">
        <v>107779.8</v>
      </c>
      <c r="F211" s="217">
        <v>80952.5</v>
      </c>
      <c r="G211" s="119">
        <f t="shared" si="4"/>
        <v>75.10915774570003</v>
      </c>
    </row>
    <row r="212" spans="1:7" ht="69.75" customHeight="1">
      <c r="A212" s="41"/>
      <c r="B212" s="112"/>
      <c r="C212" s="32" t="s">
        <v>58</v>
      </c>
      <c r="D212" s="97" t="s">
        <v>253</v>
      </c>
      <c r="E212" s="217">
        <v>810.8</v>
      </c>
      <c r="F212" s="217">
        <v>577.7</v>
      </c>
      <c r="G212" s="119">
        <f t="shared" si="4"/>
        <v>71.25061667488902</v>
      </c>
    </row>
    <row r="213" spans="1:7" ht="60" customHeight="1">
      <c r="A213" s="41"/>
      <c r="B213" s="112"/>
      <c r="C213" s="32" t="s">
        <v>59</v>
      </c>
      <c r="D213" s="97" t="s">
        <v>255</v>
      </c>
      <c r="E213" s="217">
        <v>379.5</v>
      </c>
      <c r="F213" s="216">
        <v>166.1</v>
      </c>
      <c r="G213" s="119">
        <f t="shared" si="4"/>
        <v>43.768115942028984</v>
      </c>
    </row>
    <row r="214" spans="1:8" ht="51" customHeight="1">
      <c r="A214" s="41"/>
      <c r="B214" s="112"/>
      <c r="C214" s="32" t="s">
        <v>256</v>
      </c>
      <c r="D214" s="97" t="s">
        <v>257</v>
      </c>
      <c r="E214" s="217">
        <v>38831.6</v>
      </c>
      <c r="F214" s="217">
        <v>28945.5</v>
      </c>
      <c r="G214" s="119">
        <f t="shared" si="4"/>
        <v>74.54109539653273</v>
      </c>
      <c r="H214" s="41" t="s">
        <v>330</v>
      </c>
    </row>
    <row r="215" spans="1:7" ht="37.5" customHeight="1">
      <c r="A215" s="41"/>
      <c r="B215" s="112"/>
      <c r="C215" s="32" t="s">
        <v>60</v>
      </c>
      <c r="D215" s="97" t="s">
        <v>258</v>
      </c>
      <c r="E215" s="216">
        <v>927.1</v>
      </c>
      <c r="F215" s="216">
        <v>725</v>
      </c>
      <c r="G215" s="119">
        <f t="shared" si="4"/>
        <v>78.20084133318952</v>
      </c>
    </row>
    <row r="216" spans="1:7" ht="36.75" customHeight="1">
      <c r="A216" s="41"/>
      <c r="B216" s="112"/>
      <c r="C216" s="31" t="s">
        <v>184</v>
      </c>
      <c r="D216" s="97" t="s">
        <v>259</v>
      </c>
      <c r="E216" s="216">
        <v>928.4</v>
      </c>
      <c r="F216" s="216">
        <v>778.4</v>
      </c>
      <c r="G216" s="119">
        <f t="shared" si="4"/>
        <v>83.84317104696251</v>
      </c>
    </row>
    <row r="217" spans="1:7" ht="38.25" customHeight="1">
      <c r="A217" s="41"/>
      <c r="B217" s="112"/>
      <c r="C217" s="31" t="s">
        <v>400</v>
      </c>
      <c r="D217" s="97" t="s">
        <v>260</v>
      </c>
      <c r="E217" s="216">
        <v>73.9</v>
      </c>
      <c r="F217" s="216">
        <v>73.9</v>
      </c>
      <c r="G217" s="119">
        <f t="shared" si="4"/>
        <v>100</v>
      </c>
    </row>
    <row r="218" spans="1:7" ht="38.25" customHeight="1">
      <c r="A218" s="41"/>
      <c r="B218" s="112"/>
      <c r="C218" s="31" t="s">
        <v>401</v>
      </c>
      <c r="D218" s="97" t="s">
        <v>261</v>
      </c>
      <c r="E218" s="216">
        <v>8035.6</v>
      </c>
      <c r="F218" s="216">
        <v>6451.9</v>
      </c>
      <c r="G218" s="119">
        <f t="shared" si="4"/>
        <v>80.29145303399869</v>
      </c>
    </row>
    <row r="219" spans="1:7" ht="60.75" customHeight="1">
      <c r="A219" s="41"/>
      <c r="B219" s="112"/>
      <c r="C219" s="32" t="s">
        <v>61</v>
      </c>
      <c r="D219" s="97" t="s">
        <v>263</v>
      </c>
      <c r="E219" s="216">
        <v>1098.9</v>
      </c>
      <c r="F219" s="216">
        <v>638</v>
      </c>
      <c r="G219" s="119">
        <f t="shared" si="4"/>
        <v>58.05805805805805</v>
      </c>
    </row>
    <row r="220" spans="1:7" ht="26.25" customHeight="1">
      <c r="A220" s="41"/>
      <c r="B220" s="112"/>
      <c r="C220" s="32" t="s">
        <v>139</v>
      </c>
      <c r="D220" s="97" t="s">
        <v>264</v>
      </c>
      <c r="E220" s="216">
        <v>16733.1</v>
      </c>
      <c r="F220" s="216">
        <v>10026.1</v>
      </c>
      <c r="G220" s="119">
        <f t="shared" si="4"/>
        <v>59.91776777763834</v>
      </c>
    </row>
    <row r="221" spans="1:7" ht="38.25" customHeight="1">
      <c r="A221" s="41"/>
      <c r="B221" s="112"/>
      <c r="C221" s="32" t="s">
        <v>265</v>
      </c>
      <c r="D221" s="97" t="s">
        <v>266</v>
      </c>
      <c r="E221" s="216">
        <v>500.1</v>
      </c>
      <c r="F221" s="216">
        <v>500.1</v>
      </c>
      <c r="G221" s="119">
        <f t="shared" si="4"/>
        <v>100</v>
      </c>
    </row>
    <row r="222" spans="1:7" ht="37.5" customHeight="1">
      <c r="A222" s="41"/>
      <c r="B222" s="112"/>
      <c r="C222" s="32" t="s">
        <v>27</v>
      </c>
      <c r="D222" s="97" t="s">
        <v>267</v>
      </c>
      <c r="E222" s="216">
        <v>698.1</v>
      </c>
      <c r="F222" s="216">
        <v>423.7</v>
      </c>
      <c r="G222" s="119">
        <f t="shared" si="4"/>
        <v>60.693310413980804</v>
      </c>
    </row>
    <row r="223" spans="1:7" ht="36" customHeight="1">
      <c r="A223" s="41"/>
      <c r="B223" s="112"/>
      <c r="C223" s="99" t="s">
        <v>140</v>
      </c>
      <c r="D223" s="97" t="s">
        <v>268</v>
      </c>
      <c r="E223" s="216">
        <v>280663.2</v>
      </c>
      <c r="F223" s="216">
        <v>208800</v>
      </c>
      <c r="G223" s="119">
        <f t="shared" si="4"/>
        <v>74.39521818321747</v>
      </c>
    </row>
    <row r="224" spans="1:7" ht="49.5" customHeight="1">
      <c r="A224" s="41"/>
      <c r="B224" s="112"/>
      <c r="C224" s="99" t="s">
        <v>142</v>
      </c>
      <c r="D224" s="97" t="s">
        <v>269</v>
      </c>
      <c r="E224" s="216">
        <v>45</v>
      </c>
      <c r="F224" s="216">
        <v>33.9</v>
      </c>
      <c r="G224" s="119">
        <f t="shared" si="4"/>
        <v>75.33333333333333</v>
      </c>
    </row>
    <row r="225" spans="1:7" ht="36" customHeight="1">
      <c r="A225" s="41"/>
      <c r="B225" s="112"/>
      <c r="C225" s="102" t="s">
        <v>345</v>
      </c>
      <c r="D225" s="97" t="s">
        <v>270</v>
      </c>
      <c r="E225" s="217">
        <v>10457.5</v>
      </c>
      <c r="F225" s="217">
        <v>10457.5</v>
      </c>
      <c r="G225" s="119">
        <f t="shared" si="4"/>
        <v>100</v>
      </c>
    </row>
    <row r="226" spans="1:7" ht="37.5" customHeight="1">
      <c r="A226" s="41"/>
      <c r="B226" s="112"/>
      <c r="C226" s="102" t="s">
        <v>153</v>
      </c>
      <c r="D226" s="97" t="s">
        <v>271</v>
      </c>
      <c r="E226" s="217">
        <v>16355.8</v>
      </c>
      <c r="F226" s="217">
        <v>11781.8</v>
      </c>
      <c r="G226" s="119">
        <f t="shared" si="4"/>
        <v>72.03438535565365</v>
      </c>
    </row>
    <row r="227" spans="1:7" ht="24.75" customHeight="1">
      <c r="A227" s="41"/>
      <c r="B227" s="112"/>
      <c r="C227" s="103" t="s">
        <v>344</v>
      </c>
      <c r="D227" s="104" t="s">
        <v>272</v>
      </c>
      <c r="E227" s="213">
        <v>789.1</v>
      </c>
      <c r="F227" s="213">
        <v>537</v>
      </c>
      <c r="G227" s="119">
        <f>F227/E227*100</f>
        <v>68.05221138005322</v>
      </c>
    </row>
    <row r="228" spans="1:7" ht="34.5" customHeight="1">
      <c r="A228" s="41"/>
      <c r="B228" s="114"/>
      <c r="C228" s="105" t="s">
        <v>273</v>
      </c>
      <c r="D228" s="104" t="s">
        <v>274</v>
      </c>
      <c r="E228" s="213">
        <v>1342.5</v>
      </c>
      <c r="F228" s="213">
        <v>865</v>
      </c>
      <c r="G228" s="119">
        <f>F228/E228*100</f>
        <v>64.43202979515829</v>
      </c>
    </row>
    <row r="229" spans="1:7" ht="17.25" customHeight="1">
      <c r="A229" s="41"/>
      <c r="B229" s="114" t="s">
        <v>441</v>
      </c>
      <c r="C229" s="21" t="s">
        <v>402</v>
      </c>
      <c r="D229" s="80" t="s">
        <v>185</v>
      </c>
      <c r="E229" s="207">
        <f>E231+E230+E232</f>
        <v>192.4</v>
      </c>
      <c r="F229" s="207">
        <f>F231+F230+F232</f>
        <v>192.4</v>
      </c>
      <c r="G229" s="163">
        <f>F229/E229*100</f>
        <v>100</v>
      </c>
    </row>
    <row r="230" spans="1:7" ht="27.75" customHeight="1" hidden="1">
      <c r="A230" s="41"/>
      <c r="B230" s="114"/>
      <c r="C230" s="106" t="s">
        <v>275</v>
      </c>
      <c r="D230" s="107" t="s">
        <v>186</v>
      </c>
      <c r="E230" s="218"/>
      <c r="F230" s="218"/>
      <c r="G230" s="119">
        <v>0</v>
      </c>
    </row>
    <row r="231" spans="1:7" ht="25.5" customHeight="1" hidden="1">
      <c r="A231" s="41"/>
      <c r="B231" s="112"/>
      <c r="C231" s="36" t="s">
        <v>348</v>
      </c>
      <c r="D231" s="108" t="s">
        <v>349</v>
      </c>
      <c r="E231" s="219"/>
      <c r="F231" s="219"/>
      <c r="G231" s="119">
        <v>0</v>
      </c>
    </row>
    <row r="232" spans="1:7" ht="48" customHeight="1">
      <c r="A232" s="41"/>
      <c r="B232" s="114"/>
      <c r="C232" s="38" t="s">
        <v>315</v>
      </c>
      <c r="D232" s="108" t="s">
        <v>316</v>
      </c>
      <c r="E232" s="220">
        <v>192.4</v>
      </c>
      <c r="F232" s="220">
        <v>192.4</v>
      </c>
      <c r="G232" s="119">
        <f>F232/E232*100</f>
        <v>100</v>
      </c>
    </row>
    <row r="233" spans="1:7" ht="24" customHeight="1">
      <c r="A233" s="41"/>
      <c r="B233" s="114" t="s">
        <v>318</v>
      </c>
      <c r="C233" s="115" t="s">
        <v>276</v>
      </c>
      <c r="D233" s="202" t="s">
        <v>277</v>
      </c>
      <c r="E233" s="221">
        <f>E234</f>
        <v>102115.8</v>
      </c>
      <c r="F233" s="222"/>
      <c r="G233" s="145">
        <f>F233/E233*100</f>
        <v>0</v>
      </c>
    </row>
    <row r="234" spans="1:7" ht="18" customHeight="1">
      <c r="A234" s="41"/>
      <c r="B234" s="112"/>
      <c r="C234" s="116" t="s">
        <v>278</v>
      </c>
      <c r="D234" s="109" t="s">
        <v>279</v>
      </c>
      <c r="E234" s="171">
        <v>102115.8</v>
      </c>
      <c r="F234" s="171"/>
      <c r="G234" s="119">
        <f>F234/E234*100</f>
        <v>0</v>
      </c>
    </row>
    <row r="235" spans="1:7" ht="24" customHeight="1">
      <c r="A235" s="41"/>
      <c r="B235" s="112" t="s">
        <v>319</v>
      </c>
      <c r="C235" s="110" t="s">
        <v>480</v>
      </c>
      <c r="D235" s="111" t="s">
        <v>280</v>
      </c>
      <c r="E235" s="223">
        <v>38.8</v>
      </c>
      <c r="F235" s="223">
        <v>38.8</v>
      </c>
      <c r="G235" s="146">
        <f>F235/E235*100</f>
        <v>100</v>
      </c>
    </row>
    <row r="236" spans="1:7" ht="37.5" customHeight="1">
      <c r="A236" s="41"/>
      <c r="B236" s="112" t="s">
        <v>283</v>
      </c>
      <c r="C236" s="110" t="s">
        <v>281</v>
      </c>
      <c r="D236" s="199" t="s">
        <v>282</v>
      </c>
      <c r="E236" s="223">
        <v>-351.7</v>
      </c>
      <c r="F236" s="223">
        <v>-351.7</v>
      </c>
      <c r="G236" s="146">
        <f>F236/E236*100</f>
        <v>100</v>
      </c>
    </row>
    <row r="237" spans="1:7" ht="15.75" customHeight="1">
      <c r="A237" s="41"/>
      <c r="B237" s="127"/>
      <c r="C237" s="188"/>
      <c r="D237" s="189"/>
      <c r="E237" s="190"/>
      <c r="F237" s="190"/>
      <c r="G237" s="190"/>
    </row>
    <row r="238" spans="1:7" ht="24.75" customHeight="1">
      <c r="A238" s="1"/>
      <c r="B238" s="127"/>
      <c r="C238" s="191"/>
      <c r="D238" s="192"/>
      <c r="E238" s="193"/>
      <c r="F238" s="194"/>
      <c r="G238" s="195"/>
    </row>
    <row r="239" spans="1:7" ht="25.5" customHeight="1">
      <c r="A239" s="1"/>
      <c r="B239" s="127"/>
      <c r="C239" s="191"/>
      <c r="D239" s="192"/>
      <c r="E239" s="193"/>
      <c r="F239" s="194"/>
      <c r="G239" s="195"/>
    </row>
    <row r="240" spans="1:7" ht="48.75" customHeight="1">
      <c r="A240" s="1"/>
      <c r="B240" s="127"/>
      <c r="C240" s="35" t="s">
        <v>200</v>
      </c>
      <c r="F240" s="123" t="s">
        <v>201</v>
      </c>
      <c r="G240" s="195"/>
    </row>
    <row r="241" spans="1:8" ht="209.25" customHeight="1">
      <c r="A241" s="1"/>
      <c r="B241" s="127"/>
      <c r="C241" s="196"/>
      <c r="D241" s="197"/>
      <c r="E241" s="198"/>
      <c r="F241" s="198"/>
      <c r="G241" s="195"/>
      <c r="H241" s="37"/>
    </row>
    <row r="242" spans="2:7" ht="16.5" customHeight="1">
      <c r="B242" s="123"/>
      <c r="C242" s="35"/>
      <c r="D242" s="120" t="s">
        <v>476</v>
      </c>
      <c r="G242" s="123"/>
    </row>
    <row r="243" spans="2:7" ht="41.25" customHeight="1">
      <c r="B243" s="123"/>
      <c r="C243" s="26"/>
      <c r="D243" s="27"/>
      <c r="F243" s="165"/>
      <c r="G243" s="204"/>
    </row>
    <row r="244" spans="2:7" ht="7.5" customHeight="1">
      <c r="B244" s="123"/>
      <c r="C244" s="26"/>
      <c r="D244" s="27"/>
      <c r="F244" s="165"/>
      <c r="G244" s="204"/>
    </row>
    <row r="245" spans="2:7" ht="26.25" customHeight="1" hidden="1">
      <c r="B245" s="123"/>
      <c r="C245" s="26"/>
      <c r="D245" s="27"/>
      <c r="F245" s="165"/>
      <c r="G245" s="204"/>
    </row>
    <row r="246" spans="2:7" ht="9" customHeight="1" hidden="1">
      <c r="B246" s="123"/>
      <c r="C246" s="26"/>
      <c r="D246" s="27"/>
      <c r="F246" s="165"/>
      <c r="G246" s="204"/>
    </row>
    <row r="247" spans="2:9" ht="161.25" customHeight="1" hidden="1">
      <c r="B247" s="123"/>
      <c r="C247" s="26"/>
      <c r="D247" s="27"/>
      <c r="F247" s="165"/>
      <c r="G247" s="204"/>
      <c r="H247" s="203"/>
      <c r="I247" s="203"/>
    </row>
    <row r="248" spans="2:9" ht="8.25" customHeight="1" hidden="1">
      <c r="B248" s="123"/>
      <c r="C248" s="26"/>
      <c r="D248" s="27"/>
      <c r="F248" s="165"/>
      <c r="G248" s="204"/>
      <c r="H248" s="203"/>
      <c r="I248" s="203"/>
    </row>
    <row r="249" spans="2:9" ht="12.75" customHeight="1" hidden="1">
      <c r="B249" s="123"/>
      <c r="C249" s="26"/>
      <c r="D249" s="27"/>
      <c r="F249" s="165"/>
      <c r="G249" s="204"/>
      <c r="H249" s="203"/>
      <c r="I249" s="203"/>
    </row>
    <row r="250" spans="3:9" ht="18.75" customHeight="1">
      <c r="C250" s="4"/>
      <c r="D250" s="5"/>
      <c r="E250"/>
      <c r="F250" s="274" t="s">
        <v>136</v>
      </c>
      <c r="G250" s="275"/>
      <c r="H250" s="203"/>
      <c r="I250" s="203"/>
    </row>
    <row r="251" spans="3:9" ht="64.5" customHeight="1">
      <c r="C251" s="4"/>
      <c r="D251" s="5"/>
      <c r="E251" s="276" t="s">
        <v>199</v>
      </c>
      <c r="F251" s="277"/>
      <c r="G251" s="277"/>
      <c r="H251" s="203"/>
      <c r="I251" s="203"/>
    </row>
    <row r="252" spans="3:9" ht="18.75" customHeight="1">
      <c r="C252" s="4"/>
      <c r="D252" s="5"/>
      <c r="F252" s="290"/>
      <c r="G252" s="290"/>
      <c r="H252" s="203"/>
      <c r="I252" s="203"/>
    </row>
    <row r="253" spans="3:9" ht="66.75" customHeight="1">
      <c r="C253" s="289" t="s">
        <v>360</v>
      </c>
      <c r="D253" s="291"/>
      <c r="E253" s="291"/>
      <c r="F253" s="291"/>
      <c r="G253" s="284"/>
      <c r="H253" s="203"/>
      <c r="I253" s="203"/>
    </row>
    <row r="254" spans="3:9" ht="52.5" customHeight="1">
      <c r="C254" s="24" t="s">
        <v>397</v>
      </c>
      <c r="D254" s="33" t="s">
        <v>485</v>
      </c>
      <c r="E254" s="166" t="s">
        <v>285</v>
      </c>
      <c r="F254" s="167" t="s">
        <v>365</v>
      </c>
      <c r="G254" s="138" t="s">
        <v>322</v>
      </c>
      <c r="H254" s="203"/>
      <c r="I254" s="203"/>
    </row>
    <row r="255" spans="3:9" ht="1.5" customHeight="1">
      <c r="C255" s="8" t="s">
        <v>421</v>
      </c>
      <c r="D255" s="9" t="s">
        <v>422</v>
      </c>
      <c r="E255" s="168"/>
      <c r="F255" s="169">
        <v>-7124.433</v>
      </c>
      <c r="G255" s="125"/>
      <c r="H255" s="203"/>
      <c r="I255" s="203"/>
    </row>
    <row r="256" spans="3:9" ht="18.75" customHeight="1">
      <c r="C256" s="229" t="s">
        <v>423</v>
      </c>
      <c r="D256" s="230"/>
      <c r="E256" s="227">
        <f>E257</f>
        <v>44388.39999999982</v>
      </c>
      <c r="F256" s="228">
        <f>F257</f>
        <v>19617.800000000047</v>
      </c>
      <c r="G256" s="225">
        <f aca="true" t="shared" si="5" ref="G256:G263">F256/E256*100</f>
        <v>44.19578087968957</v>
      </c>
      <c r="H256" s="203"/>
      <c r="I256" s="203"/>
    </row>
    <row r="257" spans="3:9" ht="29.25" customHeight="1">
      <c r="C257" s="34" t="s">
        <v>187</v>
      </c>
      <c r="D257" s="71" t="s">
        <v>463</v>
      </c>
      <c r="E257" s="170">
        <f>E258+E263+E273+E268</f>
        <v>44388.39999999982</v>
      </c>
      <c r="F257" s="170">
        <f>F258+F263+F273+F268</f>
        <v>19617.800000000047</v>
      </c>
      <c r="G257" s="231">
        <f t="shared" si="5"/>
        <v>44.19578087968957</v>
      </c>
      <c r="H257" s="203"/>
      <c r="I257" s="203"/>
    </row>
    <row r="258" spans="3:9" ht="27.75" customHeight="1">
      <c r="C258" s="10" t="s">
        <v>426</v>
      </c>
      <c r="D258" s="71" t="s">
        <v>464</v>
      </c>
      <c r="E258" s="170">
        <f>E259+E261</f>
        <v>57609.100000000006</v>
      </c>
      <c r="F258" s="232">
        <f>F259+F261</f>
        <v>25000</v>
      </c>
      <c r="G258" s="231">
        <f t="shared" si="5"/>
        <v>43.39592182485058</v>
      </c>
      <c r="H258" s="203"/>
      <c r="I258" s="203"/>
    </row>
    <row r="259" spans="3:9" ht="30.75" customHeight="1">
      <c r="C259" s="10" t="s">
        <v>427</v>
      </c>
      <c r="D259" s="71" t="s">
        <v>451</v>
      </c>
      <c r="E259" s="170">
        <f>E260</f>
        <v>166609.1</v>
      </c>
      <c r="F259" s="170">
        <f>F260</f>
        <v>119000</v>
      </c>
      <c r="G259" s="231">
        <f t="shared" si="5"/>
        <v>71.42467008104599</v>
      </c>
      <c r="H259" s="203"/>
      <c r="I259" s="203"/>
    </row>
    <row r="260" spans="3:9" ht="27.75" customHeight="1">
      <c r="C260" s="10" t="s">
        <v>428</v>
      </c>
      <c r="D260" s="71" t="s">
        <v>465</v>
      </c>
      <c r="E260" s="170">
        <v>166609.1</v>
      </c>
      <c r="F260" s="170">
        <v>119000</v>
      </c>
      <c r="G260" s="231">
        <f t="shared" si="5"/>
        <v>71.42467008104599</v>
      </c>
      <c r="H260" s="203"/>
      <c r="I260" s="203"/>
    </row>
    <row r="261" spans="3:9" ht="28.5" customHeight="1">
      <c r="C261" s="10" t="s">
        <v>429</v>
      </c>
      <c r="D261" s="71" t="s">
        <v>453</v>
      </c>
      <c r="E261" s="170">
        <f>E262</f>
        <v>-109000</v>
      </c>
      <c r="F261" s="170">
        <f>F262</f>
        <v>-94000</v>
      </c>
      <c r="G261" s="231">
        <f t="shared" si="5"/>
        <v>86.23853211009175</v>
      </c>
      <c r="H261" s="203"/>
      <c r="I261" s="203"/>
    </row>
    <row r="262" spans="3:9" ht="28.5" customHeight="1">
      <c r="C262" s="10" t="s">
        <v>430</v>
      </c>
      <c r="D262" s="71" t="s">
        <v>466</v>
      </c>
      <c r="E262" s="170">
        <v>-109000</v>
      </c>
      <c r="F262" s="170">
        <v>-94000</v>
      </c>
      <c r="G262" s="231">
        <f t="shared" si="5"/>
        <v>86.23853211009175</v>
      </c>
      <c r="H262" s="203"/>
      <c r="I262" s="203"/>
    </row>
    <row r="263" spans="3:9" ht="28.5" customHeight="1">
      <c r="C263" s="10" t="s">
        <v>431</v>
      </c>
      <c r="D263" s="71" t="s">
        <v>455</v>
      </c>
      <c r="E263" s="170">
        <f>E264+E266</f>
        <v>-15000</v>
      </c>
      <c r="F263" s="170">
        <f>F264+F266</f>
        <v>-1850</v>
      </c>
      <c r="G263" s="231">
        <f t="shared" si="5"/>
        <v>12.333333333333334</v>
      </c>
      <c r="H263" s="203"/>
      <c r="I263" s="203"/>
    </row>
    <row r="264" spans="3:9" ht="37.5" customHeight="1">
      <c r="C264" s="10" t="s">
        <v>514</v>
      </c>
      <c r="D264" s="71" t="s">
        <v>456</v>
      </c>
      <c r="E264" s="170">
        <f>E265</f>
        <v>0</v>
      </c>
      <c r="F264" s="170">
        <f>F265</f>
        <v>0</v>
      </c>
      <c r="G264" s="231">
        <v>0</v>
      </c>
      <c r="H264" s="203"/>
      <c r="I264" s="203"/>
    </row>
    <row r="265" spans="3:9" ht="38.25" customHeight="1">
      <c r="C265" s="10" t="s">
        <v>515</v>
      </c>
      <c r="D265" s="71" t="s">
        <v>467</v>
      </c>
      <c r="E265" s="170">
        <v>0</v>
      </c>
      <c r="F265" s="170">
        <v>0</v>
      </c>
      <c r="G265" s="231">
        <v>0</v>
      </c>
      <c r="H265" s="203"/>
      <c r="I265" s="203"/>
    </row>
    <row r="266" spans="3:9" ht="28.5" customHeight="1">
      <c r="C266" s="10" t="s">
        <v>534</v>
      </c>
      <c r="D266" s="71" t="s">
        <v>468</v>
      </c>
      <c r="E266" s="170">
        <f>E267</f>
        <v>-15000</v>
      </c>
      <c r="F266" s="170">
        <f>F267</f>
        <v>-1850</v>
      </c>
      <c r="G266" s="231">
        <f>F266/E266*100</f>
        <v>12.333333333333334</v>
      </c>
      <c r="H266" s="203"/>
      <c r="I266" s="203"/>
    </row>
    <row r="267" spans="3:9" ht="40.5" customHeight="1">
      <c r="C267" s="10" t="s">
        <v>535</v>
      </c>
      <c r="D267" s="71" t="s">
        <v>460</v>
      </c>
      <c r="E267" s="170">
        <v>-15000</v>
      </c>
      <c r="F267" s="170">
        <v>-1850</v>
      </c>
      <c r="G267" s="231">
        <f>F267/E267*100</f>
        <v>12.333333333333334</v>
      </c>
      <c r="H267" s="203"/>
      <c r="I267" s="203"/>
    </row>
    <row r="268" spans="3:9" ht="40.5" customHeight="1">
      <c r="C268" s="42" t="s">
        <v>149</v>
      </c>
      <c r="D268" s="76" t="s">
        <v>469</v>
      </c>
      <c r="E268" s="170">
        <f aca="true" t="shared" si="6" ref="E268:F271">E269</f>
        <v>0</v>
      </c>
      <c r="F268" s="170">
        <f t="shared" si="6"/>
        <v>7900</v>
      </c>
      <c r="G268" s="231">
        <v>0</v>
      </c>
      <c r="H268" s="203"/>
      <c r="I268" s="203"/>
    </row>
    <row r="269" spans="3:9" ht="40.5" customHeight="1">
      <c r="C269" s="42" t="s">
        <v>150</v>
      </c>
      <c r="D269" s="76" t="s">
        <v>470</v>
      </c>
      <c r="E269" s="170">
        <f t="shared" si="6"/>
        <v>0</v>
      </c>
      <c r="F269" s="170">
        <f t="shared" si="6"/>
        <v>7900</v>
      </c>
      <c r="G269" s="231">
        <v>0</v>
      </c>
      <c r="H269" s="203"/>
      <c r="I269" s="203"/>
    </row>
    <row r="270" spans="3:9" ht="55.5" customHeight="1">
      <c r="C270" s="42" t="s">
        <v>148</v>
      </c>
      <c r="D270" s="76" t="s">
        <v>471</v>
      </c>
      <c r="E270" s="170">
        <f t="shared" si="6"/>
        <v>0</v>
      </c>
      <c r="F270" s="170">
        <f t="shared" si="6"/>
        <v>7900</v>
      </c>
      <c r="G270" s="231">
        <v>0</v>
      </c>
      <c r="H270" s="203"/>
      <c r="I270" s="203"/>
    </row>
    <row r="271" spans="3:9" ht="57.75" customHeight="1">
      <c r="C271" s="42" t="s">
        <v>147</v>
      </c>
      <c r="D271" s="76" t="s">
        <v>472</v>
      </c>
      <c r="E271" s="170">
        <f t="shared" si="6"/>
        <v>0</v>
      </c>
      <c r="F271" s="170">
        <f t="shared" si="6"/>
        <v>7900</v>
      </c>
      <c r="G271" s="231">
        <v>0</v>
      </c>
      <c r="H271" s="203"/>
      <c r="I271" s="203"/>
    </row>
    <row r="272" spans="3:9" ht="40.5" customHeight="1">
      <c r="C272" s="42" t="s">
        <v>151</v>
      </c>
      <c r="D272" s="76" t="s">
        <v>473</v>
      </c>
      <c r="E272" s="170">
        <v>0</v>
      </c>
      <c r="F272" s="170">
        <v>7900</v>
      </c>
      <c r="G272" s="231">
        <v>0</v>
      </c>
      <c r="H272" s="203"/>
      <c r="I272" s="203"/>
    </row>
    <row r="273" spans="3:9" ht="26.25" customHeight="1">
      <c r="C273" s="42" t="s">
        <v>416</v>
      </c>
      <c r="D273" s="77" t="s">
        <v>114</v>
      </c>
      <c r="E273" s="170">
        <f>E277+E274</f>
        <v>1779.2999999998137</v>
      </c>
      <c r="F273" s="170">
        <f>F277+F274</f>
        <v>-11432.199999999953</v>
      </c>
      <c r="G273" s="231">
        <f aca="true" t="shared" si="7" ref="G273:G278">F273/E273*100</f>
        <v>-642.5110998708003</v>
      </c>
      <c r="H273" s="203"/>
      <c r="I273" s="203"/>
    </row>
    <row r="274" spans="3:9" ht="29.25" customHeight="1">
      <c r="C274" s="10" t="s">
        <v>486</v>
      </c>
      <c r="D274" s="71" t="s">
        <v>474</v>
      </c>
      <c r="E274" s="170">
        <v>-1973189.1</v>
      </c>
      <c r="F274" s="170">
        <v>-1345507.5</v>
      </c>
      <c r="G274" s="231">
        <f t="shared" si="7"/>
        <v>68.18948574163521</v>
      </c>
      <c r="H274" s="203"/>
      <c r="I274" s="203"/>
    </row>
    <row r="275" spans="3:9" ht="32.25" customHeight="1" hidden="1">
      <c r="C275" s="25" t="s">
        <v>487</v>
      </c>
      <c r="D275" s="74" t="s">
        <v>488</v>
      </c>
      <c r="E275" s="171"/>
      <c r="F275" s="171"/>
      <c r="G275" s="231" t="e">
        <f t="shared" si="7"/>
        <v>#DIV/0!</v>
      </c>
      <c r="H275" s="203"/>
      <c r="I275" s="203"/>
    </row>
    <row r="276" spans="3:9" ht="17.25" customHeight="1" hidden="1">
      <c r="C276" s="25" t="s">
        <v>489</v>
      </c>
      <c r="D276" s="74" t="s">
        <v>490</v>
      </c>
      <c r="E276" s="171"/>
      <c r="F276" s="171"/>
      <c r="G276" s="231" t="e">
        <f t="shared" si="7"/>
        <v>#DIV/0!</v>
      </c>
      <c r="H276" s="203"/>
      <c r="I276" s="203"/>
    </row>
    <row r="277" spans="3:9" ht="27" customHeight="1">
      <c r="C277" s="10" t="s">
        <v>491</v>
      </c>
      <c r="D277" s="75" t="s">
        <v>475</v>
      </c>
      <c r="E277" s="170">
        <v>1974968.4</v>
      </c>
      <c r="F277" s="170">
        <v>1334075.3</v>
      </c>
      <c r="G277" s="231">
        <f t="shared" si="7"/>
        <v>67.5491972428521</v>
      </c>
      <c r="H277" s="203"/>
      <c r="I277" s="203"/>
    </row>
    <row r="278" spans="3:9" ht="19.5" customHeight="1">
      <c r="C278" s="29" t="s">
        <v>0</v>
      </c>
      <c r="D278" s="78"/>
      <c r="E278" s="227">
        <f>E257</f>
        <v>44388.39999999982</v>
      </c>
      <c r="F278" s="228">
        <f>F257</f>
        <v>19617.800000000047</v>
      </c>
      <c r="G278" s="225">
        <f t="shared" si="7"/>
        <v>44.19578087968957</v>
      </c>
      <c r="H278" s="203"/>
      <c r="I278" s="203"/>
    </row>
    <row r="279" spans="3:9" ht="121.5" customHeight="1">
      <c r="C279" s="35" t="s">
        <v>200</v>
      </c>
      <c r="F279" s="123" t="s">
        <v>201</v>
      </c>
      <c r="G279" s="123"/>
      <c r="H279" s="203"/>
      <c r="I279" s="203"/>
    </row>
    <row r="280" spans="7:9" ht="70.5" customHeight="1">
      <c r="G280" s="123"/>
      <c r="H280" s="203"/>
      <c r="I280" s="203"/>
    </row>
    <row r="281" spans="3:9" ht="18" customHeight="1">
      <c r="C281" s="28"/>
      <c r="D281" s="65"/>
      <c r="E281" s="172"/>
      <c r="F281" s="173"/>
      <c r="G281" s="123"/>
      <c r="H281" s="203"/>
      <c r="I281" s="203"/>
    </row>
    <row r="282" spans="3:9" ht="7.5" customHeight="1" hidden="1">
      <c r="C282" s="28"/>
      <c r="D282" s="65"/>
      <c r="E282" s="172"/>
      <c r="F282" s="173"/>
      <c r="G282" s="123"/>
      <c r="H282" s="203"/>
      <c r="I282" s="203"/>
    </row>
    <row r="283" spans="3:9" ht="84.75" customHeight="1" hidden="1">
      <c r="C283" s="28"/>
      <c r="D283" s="65"/>
      <c r="E283" s="172"/>
      <c r="F283" s="173"/>
      <c r="G283" s="123"/>
      <c r="H283" s="203"/>
      <c r="I283" s="203"/>
    </row>
    <row r="284" spans="3:9" ht="30" customHeight="1" hidden="1">
      <c r="C284" s="28"/>
      <c r="D284" s="65"/>
      <c r="E284" s="172"/>
      <c r="F284" s="173"/>
      <c r="G284" s="123"/>
      <c r="H284" s="203"/>
      <c r="I284" s="203"/>
    </row>
    <row r="285" spans="3:9" ht="61.5" customHeight="1" hidden="1">
      <c r="C285" s="28"/>
      <c r="D285" s="65"/>
      <c r="E285" s="172"/>
      <c r="F285" s="173"/>
      <c r="G285" s="123"/>
      <c r="H285" s="203"/>
      <c r="I285" s="203"/>
    </row>
    <row r="286" spans="5:9" ht="43.5" customHeight="1" hidden="1">
      <c r="E286" s="133"/>
      <c r="F286" s="292"/>
      <c r="G286" s="292"/>
      <c r="H286" s="203"/>
      <c r="I286" s="203"/>
    </row>
    <row r="287" spans="5:9" ht="12.75" customHeight="1" hidden="1">
      <c r="E287" s="174"/>
      <c r="F287" s="293"/>
      <c r="G287" s="293"/>
      <c r="H287" s="205"/>
      <c r="I287" s="205"/>
    </row>
    <row r="288" spans="5:9" ht="28.5" customHeight="1" hidden="1">
      <c r="E288" s="293"/>
      <c r="F288" s="290"/>
      <c r="G288" s="290"/>
      <c r="H288" s="122"/>
      <c r="I288" s="203"/>
    </row>
    <row r="289" spans="5:9" ht="15.75" customHeight="1">
      <c r="E289"/>
      <c r="F289" s="274" t="s">
        <v>137</v>
      </c>
      <c r="G289" s="275"/>
      <c r="H289" s="203"/>
      <c r="I289" s="203"/>
    </row>
    <row r="290" spans="5:9" ht="56.25" customHeight="1">
      <c r="E290" s="276" t="s">
        <v>199</v>
      </c>
      <c r="F290" s="277"/>
      <c r="G290" s="277"/>
      <c r="H290" s="203"/>
      <c r="I290" s="203"/>
    </row>
    <row r="291" spans="5:9" ht="12.75">
      <c r="E291" s="133"/>
      <c r="F291" s="127"/>
      <c r="G291" s="127"/>
      <c r="H291" s="203"/>
      <c r="I291" s="203"/>
    </row>
    <row r="292" spans="3:9" ht="40.5" customHeight="1">
      <c r="C292" s="289" t="s">
        <v>361</v>
      </c>
      <c r="D292" s="284"/>
      <c r="E292" s="284"/>
      <c r="F292" s="284"/>
      <c r="G292" s="284"/>
      <c r="H292" s="23"/>
      <c r="I292" s="203"/>
    </row>
    <row r="293" spans="7:9" ht="12.75">
      <c r="G293" s="123"/>
      <c r="H293" s="203"/>
      <c r="I293" s="203"/>
    </row>
    <row r="294" spans="3:9" ht="60" customHeight="1">
      <c r="C294" s="24" t="s">
        <v>352</v>
      </c>
      <c r="D294" s="33" t="s">
        <v>485</v>
      </c>
      <c r="E294" s="166" t="s">
        <v>285</v>
      </c>
      <c r="F294" s="175" t="s">
        <v>362</v>
      </c>
      <c r="G294" s="138" t="s">
        <v>322</v>
      </c>
      <c r="H294" s="203"/>
      <c r="I294" s="203"/>
    </row>
    <row r="295" spans="3:9" ht="0.75" customHeight="1" hidden="1">
      <c r="C295" s="8" t="s">
        <v>421</v>
      </c>
      <c r="D295" s="9" t="s">
        <v>422</v>
      </c>
      <c r="E295" s="168"/>
      <c r="F295" s="176">
        <v>-7124.433</v>
      </c>
      <c r="G295" s="125"/>
      <c r="H295" s="203"/>
      <c r="I295" s="203"/>
    </row>
    <row r="296" spans="3:9" ht="12.75" customHeight="1" hidden="1">
      <c r="C296" s="10" t="s">
        <v>423</v>
      </c>
      <c r="D296" s="11"/>
      <c r="E296" s="177"/>
      <c r="F296" s="176">
        <v>9400</v>
      </c>
      <c r="G296" s="125"/>
      <c r="H296" s="203"/>
      <c r="I296" s="203"/>
    </row>
    <row r="297" spans="3:9" ht="25.5" customHeight="1" hidden="1">
      <c r="C297" s="10" t="s">
        <v>424</v>
      </c>
      <c r="D297" s="11" t="s">
        <v>425</v>
      </c>
      <c r="E297" s="177"/>
      <c r="F297" s="176">
        <v>9400</v>
      </c>
      <c r="G297" s="125"/>
      <c r="H297" s="203"/>
      <c r="I297" s="203"/>
    </row>
    <row r="298" spans="3:9" ht="16.5" customHeight="1">
      <c r="C298" s="10" t="s">
        <v>426</v>
      </c>
      <c r="D298" s="71" t="s">
        <v>446</v>
      </c>
      <c r="E298" s="178">
        <f>E299+E301</f>
        <v>57609.100000000006</v>
      </c>
      <c r="F298" s="178">
        <f>F299+F301</f>
        <v>25000</v>
      </c>
      <c r="G298" s="231">
        <f aca="true" t="shared" si="8" ref="G298:G303">F298/E298*100</f>
        <v>43.39592182485058</v>
      </c>
      <c r="H298" s="203"/>
      <c r="I298" s="203"/>
    </row>
    <row r="299" spans="3:9" ht="25.5">
      <c r="C299" s="10" t="s">
        <v>427</v>
      </c>
      <c r="D299" s="71" t="s">
        <v>451</v>
      </c>
      <c r="E299" s="178">
        <f>E300</f>
        <v>166609.1</v>
      </c>
      <c r="F299" s="179">
        <f>F300</f>
        <v>119000</v>
      </c>
      <c r="G299" s="231">
        <f t="shared" si="8"/>
        <v>71.42467008104599</v>
      </c>
      <c r="H299" s="203"/>
      <c r="I299" s="203"/>
    </row>
    <row r="300" spans="3:9" ht="25.5">
      <c r="C300" s="10" t="s">
        <v>428</v>
      </c>
      <c r="D300" s="71" t="s">
        <v>452</v>
      </c>
      <c r="E300" s="178">
        <v>166609.1</v>
      </c>
      <c r="F300" s="179">
        <v>119000</v>
      </c>
      <c r="G300" s="231">
        <f t="shared" si="8"/>
        <v>71.42467008104599</v>
      </c>
      <c r="H300" s="203"/>
      <c r="I300" s="203"/>
    </row>
    <row r="301" spans="3:9" ht="25.5">
      <c r="C301" s="10" t="s">
        <v>429</v>
      </c>
      <c r="D301" s="71" t="s">
        <v>453</v>
      </c>
      <c r="E301" s="178">
        <f>E302</f>
        <v>-109000</v>
      </c>
      <c r="F301" s="179">
        <f>F302</f>
        <v>-94000</v>
      </c>
      <c r="G301" s="231">
        <f t="shared" si="8"/>
        <v>86.23853211009175</v>
      </c>
      <c r="H301" s="203"/>
      <c r="I301" s="203"/>
    </row>
    <row r="302" spans="3:9" ht="24.75" customHeight="1">
      <c r="C302" s="10" t="s">
        <v>430</v>
      </c>
      <c r="D302" s="71" t="s">
        <v>454</v>
      </c>
      <c r="E302" s="178">
        <v>-109000</v>
      </c>
      <c r="F302" s="179">
        <v>-94000</v>
      </c>
      <c r="G302" s="231">
        <f t="shared" si="8"/>
        <v>86.23853211009175</v>
      </c>
      <c r="H302" s="203"/>
      <c r="I302" s="203"/>
    </row>
    <row r="303" spans="3:9" ht="25.5">
      <c r="C303" s="10" t="s">
        <v>431</v>
      </c>
      <c r="D303" s="71" t="s">
        <v>455</v>
      </c>
      <c r="E303" s="180">
        <f>E304+E306</f>
        <v>-15000</v>
      </c>
      <c r="F303" s="181">
        <f>F304+F306</f>
        <v>-1850</v>
      </c>
      <c r="G303" s="231">
        <f t="shared" si="8"/>
        <v>12.333333333333334</v>
      </c>
      <c r="H303" s="203"/>
      <c r="I303" s="203"/>
    </row>
    <row r="304" spans="3:9" ht="25.5">
      <c r="C304" s="10" t="s">
        <v>514</v>
      </c>
      <c r="D304" s="71" t="s">
        <v>456</v>
      </c>
      <c r="E304" s="180">
        <f>E305</f>
        <v>0</v>
      </c>
      <c r="F304" s="181">
        <f>F305</f>
        <v>0</v>
      </c>
      <c r="G304" s="231">
        <v>0</v>
      </c>
      <c r="H304" s="203"/>
      <c r="I304" s="203"/>
    </row>
    <row r="305" spans="3:9" ht="38.25">
      <c r="C305" s="10" t="s">
        <v>515</v>
      </c>
      <c r="D305" s="71" t="s">
        <v>457</v>
      </c>
      <c r="E305" s="180">
        <v>0</v>
      </c>
      <c r="F305" s="179">
        <v>0</v>
      </c>
      <c r="G305" s="231">
        <v>0</v>
      </c>
      <c r="H305" s="203"/>
      <c r="I305" s="203"/>
    </row>
    <row r="306" spans="3:9" ht="38.25">
      <c r="C306" s="10" t="s">
        <v>534</v>
      </c>
      <c r="D306" s="71" t="s">
        <v>459</v>
      </c>
      <c r="E306" s="178">
        <f>E307</f>
        <v>-15000</v>
      </c>
      <c r="F306" s="179">
        <f>F307</f>
        <v>-1850</v>
      </c>
      <c r="G306" s="231">
        <f>F306/E306*100</f>
        <v>12.333333333333334</v>
      </c>
      <c r="H306" s="203"/>
      <c r="I306" s="203"/>
    </row>
    <row r="307" spans="3:9" ht="38.25">
      <c r="C307" s="10" t="s">
        <v>535</v>
      </c>
      <c r="D307" s="71" t="s">
        <v>460</v>
      </c>
      <c r="E307" s="178">
        <v>-15000</v>
      </c>
      <c r="F307" s="179">
        <v>-1850</v>
      </c>
      <c r="G307" s="231">
        <f>F307/E307*100</f>
        <v>12.333333333333334</v>
      </c>
      <c r="H307" s="203"/>
      <c r="I307" s="203"/>
    </row>
    <row r="308" spans="3:9" ht="12.75">
      <c r="C308" s="45" t="s">
        <v>149</v>
      </c>
      <c r="D308" s="72" t="s">
        <v>450</v>
      </c>
      <c r="E308" s="170">
        <f aca="true" t="shared" si="9" ref="E308:F311">E309</f>
        <v>0</v>
      </c>
      <c r="F308" s="170">
        <f t="shared" si="9"/>
        <v>7900</v>
      </c>
      <c r="G308" s="231">
        <v>0</v>
      </c>
      <c r="H308" s="203"/>
      <c r="I308" s="203"/>
    </row>
    <row r="309" spans="3:9" ht="12.75">
      <c r="C309" s="45" t="s">
        <v>150</v>
      </c>
      <c r="D309" s="72" t="s">
        <v>449</v>
      </c>
      <c r="E309" s="170">
        <f t="shared" si="9"/>
        <v>0</v>
      </c>
      <c r="F309" s="170">
        <f t="shared" si="9"/>
        <v>7900</v>
      </c>
      <c r="G309" s="231">
        <v>0</v>
      </c>
      <c r="H309" s="203"/>
      <c r="I309" s="203"/>
    </row>
    <row r="310" spans="3:9" ht="51">
      <c r="C310" s="45" t="s">
        <v>148</v>
      </c>
      <c r="D310" s="72" t="s">
        <v>448</v>
      </c>
      <c r="E310" s="170">
        <f t="shared" si="9"/>
        <v>0</v>
      </c>
      <c r="F310" s="170">
        <f t="shared" si="9"/>
        <v>7900</v>
      </c>
      <c r="G310" s="231">
        <v>0</v>
      </c>
      <c r="H310" s="203"/>
      <c r="I310" s="203"/>
    </row>
    <row r="311" spans="3:9" ht="51">
      <c r="C311" s="45" t="s">
        <v>147</v>
      </c>
      <c r="D311" s="72" t="s">
        <v>447</v>
      </c>
      <c r="E311" s="170">
        <f t="shared" si="9"/>
        <v>0</v>
      </c>
      <c r="F311" s="170">
        <v>7900</v>
      </c>
      <c r="G311" s="231">
        <v>0</v>
      </c>
      <c r="H311" s="203"/>
      <c r="I311" s="203"/>
    </row>
    <row r="312" spans="3:9" ht="25.5">
      <c r="C312" s="45" t="s">
        <v>151</v>
      </c>
      <c r="D312" s="72" t="s">
        <v>445</v>
      </c>
      <c r="E312" s="170">
        <v>0</v>
      </c>
      <c r="F312" s="170">
        <v>0</v>
      </c>
      <c r="G312" s="231">
        <v>0</v>
      </c>
      <c r="H312" s="203"/>
      <c r="I312" s="203"/>
    </row>
    <row r="313" spans="3:9" ht="12.75">
      <c r="C313" s="45" t="s">
        <v>113</v>
      </c>
      <c r="D313" s="73" t="s">
        <v>114</v>
      </c>
      <c r="E313" s="182">
        <f>E317+E314</f>
        <v>1779.2999999998137</v>
      </c>
      <c r="F313" s="183">
        <f>F317+F314</f>
        <v>-11432.199999999953</v>
      </c>
      <c r="G313" s="231">
        <f aca="true" t="shared" si="10" ref="G313:G318">F313/E313*100</f>
        <v>-642.5110998708003</v>
      </c>
      <c r="H313" s="203"/>
      <c r="I313" s="203"/>
    </row>
    <row r="314" spans="3:9" ht="25.5" customHeight="1">
      <c r="C314" s="10" t="s">
        <v>486</v>
      </c>
      <c r="D314" s="71" t="s">
        <v>461</v>
      </c>
      <c r="E314" s="170">
        <v>-1973189.1</v>
      </c>
      <c r="F314" s="170">
        <v>-1345507.5</v>
      </c>
      <c r="G314" s="231">
        <f t="shared" si="10"/>
        <v>68.18948574163521</v>
      </c>
      <c r="H314" s="203"/>
      <c r="I314" s="203"/>
    </row>
    <row r="315" spans="3:9" ht="0.75" customHeight="1" hidden="1">
      <c r="C315" s="25" t="s">
        <v>487</v>
      </c>
      <c r="D315" s="74" t="s">
        <v>488</v>
      </c>
      <c r="E315" s="171"/>
      <c r="F315" s="171"/>
      <c r="G315" s="231" t="e">
        <f t="shared" si="10"/>
        <v>#DIV/0!</v>
      </c>
      <c r="H315" s="203"/>
      <c r="I315" s="203"/>
    </row>
    <row r="316" spans="3:9" ht="25.5" customHeight="1" hidden="1">
      <c r="C316" s="25" t="s">
        <v>489</v>
      </c>
      <c r="D316" s="74" t="s">
        <v>490</v>
      </c>
      <c r="E316" s="171"/>
      <c r="F316" s="171"/>
      <c r="G316" s="231" t="e">
        <f t="shared" si="10"/>
        <v>#DIV/0!</v>
      </c>
      <c r="H316" s="203"/>
      <c r="I316" s="203"/>
    </row>
    <row r="317" spans="3:9" ht="12.75">
      <c r="C317" s="10" t="s">
        <v>491</v>
      </c>
      <c r="D317" s="75" t="s">
        <v>462</v>
      </c>
      <c r="E317" s="170">
        <v>1974968.4</v>
      </c>
      <c r="F317" s="170">
        <v>1334075.3</v>
      </c>
      <c r="G317" s="231">
        <f t="shared" si="10"/>
        <v>67.5491972428521</v>
      </c>
      <c r="H317" s="203"/>
      <c r="I317" s="203"/>
    </row>
    <row r="318" spans="3:9" ht="24" customHeight="1">
      <c r="C318" s="29" t="s">
        <v>0</v>
      </c>
      <c r="D318" s="184"/>
      <c r="E318" s="185">
        <f>E298+E303+E313+E308</f>
        <v>44388.39999999982</v>
      </c>
      <c r="F318" s="186">
        <f>F298+F303+F313+F308</f>
        <v>19617.800000000047</v>
      </c>
      <c r="G318" s="226">
        <f t="shared" si="10"/>
        <v>44.19578087968957</v>
      </c>
      <c r="H318" s="203"/>
      <c r="I318" s="203"/>
    </row>
    <row r="319" spans="7:9" ht="12.75">
      <c r="G319" s="123"/>
      <c r="H319" s="203"/>
      <c r="I319" s="203"/>
    </row>
    <row r="320" spans="7:9" ht="12.75">
      <c r="G320" s="123"/>
      <c r="H320" s="203"/>
      <c r="I320" s="203"/>
    </row>
    <row r="321" spans="7:9" ht="12.75">
      <c r="G321" s="123"/>
      <c r="H321" s="203"/>
      <c r="I321" s="203"/>
    </row>
    <row r="322" spans="3:9" ht="13.5">
      <c r="C322" s="35"/>
      <c r="G322" s="123"/>
      <c r="H322" s="203"/>
      <c r="I322" s="203"/>
    </row>
    <row r="323" spans="3:9" ht="13.5">
      <c r="C323" s="35" t="s">
        <v>200</v>
      </c>
      <c r="F323" s="123" t="s">
        <v>201</v>
      </c>
      <c r="G323" s="123"/>
      <c r="H323" s="203"/>
      <c r="I323" s="203"/>
    </row>
    <row r="324" spans="7:9" ht="12.75">
      <c r="G324" s="123"/>
      <c r="H324" s="203"/>
      <c r="I324" s="203"/>
    </row>
    <row r="325" spans="7:9" ht="12.75">
      <c r="G325" s="123"/>
      <c r="H325" s="203"/>
      <c r="I325" s="203"/>
    </row>
    <row r="326" spans="7:9" ht="12.75">
      <c r="G326" s="123"/>
      <c r="H326" s="203"/>
      <c r="I326" s="203"/>
    </row>
    <row r="327" spans="7:9" ht="12.75">
      <c r="G327" s="123"/>
      <c r="H327" s="203"/>
      <c r="I327" s="203"/>
    </row>
    <row r="328" spans="7:9" ht="12.75">
      <c r="G328" s="123"/>
      <c r="H328" s="203"/>
      <c r="I328" s="203"/>
    </row>
    <row r="329" spans="7:9" ht="12.75">
      <c r="G329" s="123"/>
      <c r="H329" s="203"/>
      <c r="I329" s="203"/>
    </row>
    <row r="330" spans="7:9" ht="12.75">
      <c r="G330" s="123"/>
      <c r="H330" s="203"/>
      <c r="I330" s="203"/>
    </row>
    <row r="331" spans="7:9" ht="12.75">
      <c r="G331" s="123"/>
      <c r="H331" s="203"/>
      <c r="I331" s="203"/>
    </row>
    <row r="332" spans="7:9" ht="12.75">
      <c r="G332" s="123"/>
      <c r="H332" s="203"/>
      <c r="I332" s="203"/>
    </row>
    <row r="333" spans="7:9" ht="12.75">
      <c r="G333" s="123"/>
      <c r="H333" s="203"/>
      <c r="I333" s="203"/>
    </row>
    <row r="334" spans="7:9" ht="12.75">
      <c r="G334" s="123"/>
      <c r="H334" s="203"/>
      <c r="I334" s="203"/>
    </row>
    <row r="335" spans="7:9" ht="12.75">
      <c r="G335" s="123"/>
      <c r="H335" s="203"/>
      <c r="I335" s="203"/>
    </row>
    <row r="336" spans="7:9" ht="12.75">
      <c r="G336" s="123"/>
      <c r="H336" s="203"/>
      <c r="I336" s="203"/>
    </row>
    <row r="337" spans="7:9" ht="12.75">
      <c r="G337" s="123"/>
      <c r="H337" s="203"/>
      <c r="I337" s="203"/>
    </row>
    <row r="338" spans="7:9" ht="12.75">
      <c r="G338" s="123"/>
      <c r="H338" s="203"/>
      <c r="I338" s="203"/>
    </row>
    <row r="339" spans="7:9" ht="12.75">
      <c r="G339" s="123"/>
      <c r="H339" s="203"/>
      <c r="I339" s="203"/>
    </row>
    <row r="340" spans="7:9" ht="12.75">
      <c r="G340" s="123"/>
      <c r="H340" s="203"/>
      <c r="I340" s="203"/>
    </row>
    <row r="341" spans="7:9" ht="12.75">
      <c r="G341" s="123"/>
      <c r="H341" s="203"/>
      <c r="I341" s="203"/>
    </row>
    <row r="342" spans="7:9" ht="12.75">
      <c r="G342" s="123"/>
      <c r="H342" s="203"/>
      <c r="I342" s="203"/>
    </row>
    <row r="343" spans="7:9" ht="12.75">
      <c r="G343" s="123"/>
      <c r="H343" s="203"/>
      <c r="I343" s="203"/>
    </row>
    <row r="344" spans="7:9" ht="12.75">
      <c r="G344" s="123"/>
      <c r="H344" s="203"/>
      <c r="I344" s="203"/>
    </row>
  </sheetData>
  <sheetProtection/>
  <mergeCells count="20">
    <mergeCell ref="D47:D48"/>
    <mergeCell ref="C47:C48"/>
    <mergeCell ref="C292:G292"/>
    <mergeCell ref="F252:G252"/>
    <mergeCell ref="C253:G253"/>
    <mergeCell ref="F286:G286"/>
    <mergeCell ref="F287:G287"/>
    <mergeCell ref="E288:G288"/>
    <mergeCell ref="F289:G289"/>
    <mergeCell ref="E290:G290"/>
    <mergeCell ref="F1:G1"/>
    <mergeCell ref="E2:G2"/>
    <mergeCell ref="F3:G3"/>
    <mergeCell ref="C6:G6"/>
    <mergeCell ref="F250:G250"/>
    <mergeCell ref="E251:G251"/>
    <mergeCell ref="F39:G39"/>
    <mergeCell ref="C40:D40"/>
    <mergeCell ref="E40:G40"/>
    <mergeCell ref="A43:G43"/>
  </mergeCells>
  <printOptions horizontalCentered="1" verticalCentered="1"/>
  <pageMargins left="0.1968503937007874" right="0.2755905511811024" top="0.3937007874015748" bottom="0.3937007874015748" header="0.8267716535433072" footer="0.1968503937007874"/>
  <pageSetup fitToHeight="10" fitToWidth="1"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sheetPr codeName="Лист3321211130">
    <pageSetUpPr fitToPage="1"/>
  </sheetPr>
  <dimension ref="A1:I344"/>
  <sheetViews>
    <sheetView tabSelected="1" view="pageBreakPreview" zoomScale="150" zoomScaleSheetLayoutView="150" zoomScalePageLayoutView="0" workbookViewId="0" topLeftCell="D1">
      <selection activeCell="C292" sqref="C292:G292"/>
    </sheetView>
  </sheetViews>
  <sheetFormatPr defaultColWidth="9.00390625" defaultRowHeight="12.75"/>
  <cols>
    <col min="1" max="1" width="4.25390625" style="0" customWidth="1"/>
    <col min="2" max="2" width="6.00390625" style="120" customWidth="1"/>
    <col min="3" max="3" width="61.25390625" style="117" customWidth="1"/>
    <col min="4" max="4" width="27.375" style="120" customWidth="1"/>
    <col min="5" max="5" width="14.375" style="121" customWidth="1"/>
    <col min="6" max="6" width="14.375" style="123" customWidth="1"/>
    <col min="7" max="7" width="12.75390625" style="124" customWidth="1"/>
    <col min="8" max="8" width="7.25390625" style="0" customWidth="1"/>
  </cols>
  <sheetData>
    <row r="1" spans="5:8" ht="24.75" customHeight="1">
      <c r="E1" s="2"/>
      <c r="F1" s="299" t="s">
        <v>353</v>
      </c>
      <c r="G1" s="275"/>
      <c r="H1" s="203"/>
    </row>
    <row r="2" spans="5:8" ht="40.5" customHeight="1">
      <c r="E2" s="297" t="s">
        <v>553</v>
      </c>
      <c r="F2" s="298"/>
      <c r="G2" s="298"/>
      <c r="H2" s="203"/>
    </row>
    <row r="3" spans="6:8" ht="12.75" customHeight="1">
      <c r="F3" s="278"/>
      <c r="G3" s="278"/>
      <c r="H3" s="203"/>
    </row>
    <row r="4" spans="7:8" ht="12.75">
      <c r="G4" s="123"/>
      <c r="H4" s="203"/>
    </row>
    <row r="5" spans="7:8" ht="15" customHeight="1">
      <c r="G5" s="123"/>
      <c r="H5" s="203"/>
    </row>
    <row r="6" spans="3:8" ht="30.75" customHeight="1">
      <c r="C6" s="300" t="s">
        <v>69</v>
      </c>
      <c r="D6" s="301"/>
      <c r="E6" s="301"/>
      <c r="F6" s="301"/>
      <c r="G6" s="301"/>
      <c r="H6" s="203"/>
    </row>
    <row r="7" spans="3:8" ht="12.75">
      <c r="C7" s="120"/>
      <c r="E7" s="236"/>
      <c r="F7" s="237"/>
      <c r="G7" s="237"/>
      <c r="H7" s="203"/>
    </row>
    <row r="8" spans="2:7" ht="77.25" customHeight="1">
      <c r="B8" s="253"/>
      <c r="C8" s="33" t="s">
        <v>320</v>
      </c>
      <c r="D8" s="54" t="s">
        <v>321</v>
      </c>
      <c r="E8" s="54" t="s">
        <v>482</v>
      </c>
      <c r="F8" s="33" t="s">
        <v>70</v>
      </c>
      <c r="G8" s="33" t="s">
        <v>322</v>
      </c>
    </row>
    <row r="9" spans="2:7" ht="51.75" customHeight="1">
      <c r="B9" s="253"/>
      <c r="C9" s="33" t="s">
        <v>419</v>
      </c>
      <c r="D9" s="33" t="s">
        <v>156</v>
      </c>
      <c r="E9" s="267">
        <v>433233.8</v>
      </c>
      <c r="F9" s="267">
        <v>433894.7</v>
      </c>
      <c r="G9" s="187">
        <f>F9/E9*100</f>
        <v>100.15255042427438</v>
      </c>
    </row>
    <row r="10" spans="2:7" ht="49.5" customHeight="1">
      <c r="B10" s="253"/>
      <c r="C10" s="33" t="s">
        <v>323</v>
      </c>
      <c r="D10" s="33" t="s">
        <v>414</v>
      </c>
      <c r="E10" s="267">
        <v>1409565.7</v>
      </c>
      <c r="F10" s="267">
        <v>1268294.8</v>
      </c>
      <c r="G10" s="187">
        <f>F10/E10*100</f>
        <v>89.97770022355114</v>
      </c>
    </row>
    <row r="11" spans="2:7" ht="30.75" customHeight="1">
      <c r="B11" s="253"/>
      <c r="C11" s="238" t="s">
        <v>29</v>
      </c>
      <c r="D11" s="52"/>
      <c r="E11" s="267">
        <f>SUM(E9:E10)</f>
        <v>1842799.5</v>
      </c>
      <c r="F11" s="267">
        <f>SUM(F9:F10)</f>
        <v>1702189.5</v>
      </c>
      <c r="G11" s="187">
        <f>F11/E11*100</f>
        <v>92.3697613332324</v>
      </c>
    </row>
    <row r="12" spans="3:9" ht="12.75">
      <c r="C12" s="120"/>
      <c r="E12" s="236"/>
      <c r="F12" s="237"/>
      <c r="G12" s="237"/>
      <c r="H12" s="203"/>
      <c r="I12" s="203"/>
    </row>
    <row r="13" spans="3:9" ht="12.75">
      <c r="C13" s="120"/>
      <c r="E13" s="236"/>
      <c r="F13" s="237"/>
      <c r="G13" s="237"/>
      <c r="H13" s="203"/>
      <c r="I13" s="203"/>
    </row>
    <row r="14" spans="3:9" ht="13.5">
      <c r="C14" s="35"/>
      <c r="E14" s="236"/>
      <c r="F14" s="237"/>
      <c r="G14" s="237"/>
      <c r="H14" s="203"/>
      <c r="I14" s="203"/>
    </row>
    <row r="15" spans="3:9" ht="12.75">
      <c r="C15" s="120"/>
      <c r="E15" s="236"/>
      <c r="F15" s="237"/>
      <c r="G15" s="237"/>
      <c r="H15" s="203"/>
      <c r="I15" s="203"/>
    </row>
    <row r="16" spans="3:9" ht="15" customHeight="1">
      <c r="C16" s="35"/>
      <c r="E16" s="236"/>
      <c r="F16" s="237"/>
      <c r="G16" s="237"/>
      <c r="H16" s="203"/>
      <c r="I16" s="203"/>
    </row>
    <row r="17" spans="3:9" ht="12.75">
      <c r="C17" s="120"/>
      <c r="E17" s="236"/>
      <c r="F17" s="237"/>
      <c r="G17" s="237"/>
      <c r="H17" s="203"/>
      <c r="I17" s="203"/>
    </row>
    <row r="18" spans="3:9" ht="12.75">
      <c r="C18" s="120"/>
      <c r="E18" s="236"/>
      <c r="F18" s="237"/>
      <c r="G18" s="237"/>
      <c r="H18" s="203"/>
      <c r="I18" s="203"/>
    </row>
    <row r="19" spans="7:9" ht="15.75" customHeight="1">
      <c r="G19" s="123"/>
      <c r="H19" s="203"/>
      <c r="I19" s="203"/>
    </row>
    <row r="20" spans="7:9" ht="12.75">
      <c r="G20" s="123"/>
      <c r="H20" s="203"/>
      <c r="I20" s="203"/>
    </row>
    <row r="21" spans="7:9" ht="12.75">
      <c r="G21" s="123"/>
      <c r="H21" s="203"/>
      <c r="I21" s="203"/>
    </row>
    <row r="22" spans="7:9" ht="12.75">
      <c r="G22" s="123"/>
      <c r="H22" s="203"/>
      <c r="I22" s="203"/>
    </row>
    <row r="23" spans="7:9" ht="12.75">
      <c r="G23" s="123"/>
      <c r="H23" s="203"/>
      <c r="I23" s="203"/>
    </row>
    <row r="24" spans="7:9" ht="12.75">
      <c r="G24" s="123"/>
      <c r="H24" s="203"/>
      <c r="I24" s="203"/>
    </row>
    <row r="25" spans="7:9" ht="125.25" customHeight="1">
      <c r="G25" s="123"/>
      <c r="H25" s="203"/>
      <c r="I25" s="203"/>
    </row>
    <row r="26" spans="7:9" ht="12.75" customHeight="1">
      <c r="G26" s="123"/>
      <c r="H26" s="203"/>
      <c r="I26" s="203"/>
    </row>
    <row r="27" spans="7:9" ht="12.75">
      <c r="G27" s="123"/>
      <c r="H27" s="203"/>
      <c r="I27" s="203"/>
    </row>
    <row r="28" spans="7:9" ht="10.5" customHeight="1">
      <c r="G28" s="123"/>
      <c r="H28" s="203"/>
      <c r="I28" s="203"/>
    </row>
    <row r="29" spans="7:9" ht="13.5" customHeight="1">
      <c r="G29" s="123"/>
      <c r="H29" s="203"/>
      <c r="I29" s="203"/>
    </row>
    <row r="30" spans="7:9" ht="14.25" customHeight="1">
      <c r="G30" s="123"/>
      <c r="H30" s="203"/>
      <c r="I30" s="203"/>
    </row>
    <row r="31" spans="7:9" ht="12.75">
      <c r="G31" s="123"/>
      <c r="H31" s="203"/>
      <c r="I31" s="203"/>
    </row>
    <row r="32" spans="7:9" ht="44.25" customHeight="1">
      <c r="G32" s="123"/>
      <c r="H32" s="203"/>
      <c r="I32" s="203"/>
    </row>
    <row r="33" spans="7:9" ht="13.5" customHeight="1">
      <c r="G33" s="123"/>
      <c r="H33" s="203"/>
      <c r="I33" s="203"/>
    </row>
    <row r="34" spans="7:9" ht="189" customHeight="1">
      <c r="G34" s="123"/>
      <c r="H34" s="203"/>
      <c r="I34" s="203"/>
    </row>
    <row r="35" spans="7:9" ht="83.25" customHeight="1">
      <c r="G35" s="123"/>
      <c r="H35" s="203"/>
      <c r="I35" s="203"/>
    </row>
    <row r="36" spans="7:9" ht="47.25" customHeight="1">
      <c r="G36" s="123"/>
      <c r="H36" s="203"/>
      <c r="I36" s="203"/>
    </row>
    <row r="37" spans="7:9" ht="6" customHeight="1">
      <c r="G37" s="123"/>
      <c r="H37" s="203"/>
      <c r="I37" s="203"/>
    </row>
    <row r="38" spans="7:9" ht="9.75" customHeight="1">
      <c r="G38" s="123"/>
      <c r="H38" s="203"/>
      <c r="I38" s="203"/>
    </row>
    <row r="39" spans="3:8" ht="23.25" customHeight="1">
      <c r="C39" s="127"/>
      <c r="E39"/>
      <c r="F39" s="274" t="s">
        <v>135</v>
      </c>
      <c r="G39" s="275"/>
      <c r="H39" s="203"/>
    </row>
    <row r="40" spans="3:8" ht="58.5" customHeight="1">
      <c r="C40" s="282"/>
      <c r="D40" s="282"/>
      <c r="E40" s="297" t="s">
        <v>554</v>
      </c>
      <c r="F40" s="298"/>
      <c r="G40" s="298"/>
      <c r="H40" s="203"/>
    </row>
    <row r="41" spans="3:7" ht="15.75" customHeight="1" hidden="1">
      <c r="C41" s="127"/>
      <c r="D41" s="55"/>
      <c r="E41" s="128"/>
      <c r="F41" s="129"/>
      <c r="G41" s="130"/>
    </row>
    <row r="42" spans="3:7" ht="24.75" customHeight="1" hidden="1">
      <c r="C42" s="127"/>
      <c r="D42" s="55"/>
      <c r="E42" s="128"/>
      <c r="F42" s="129"/>
      <c r="G42" s="130"/>
    </row>
    <row r="43" spans="1:7" ht="34.5" customHeight="1">
      <c r="A43" s="283" t="s">
        <v>71</v>
      </c>
      <c r="B43" s="284"/>
      <c r="C43" s="284"/>
      <c r="D43" s="284"/>
      <c r="E43" s="284"/>
      <c r="F43" s="284"/>
      <c r="G43" s="284"/>
    </row>
    <row r="44" spans="3:8" ht="15" customHeight="1">
      <c r="C44" s="131"/>
      <c r="D44" s="132"/>
      <c r="E44" s="133"/>
      <c r="F44" s="134"/>
      <c r="G44" s="134"/>
      <c r="H44" s="203"/>
    </row>
    <row r="45" spans="3:7" ht="21.75" customHeight="1" hidden="1">
      <c r="C45" s="6"/>
      <c r="D45" s="56"/>
      <c r="E45" s="135"/>
      <c r="F45" s="6"/>
      <c r="G45" s="136"/>
    </row>
    <row r="46" spans="3:7" ht="4.5" customHeight="1" hidden="1">
      <c r="C46" s="127"/>
      <c r="D46" s="53"/>
      <c r="E46" s="133"/>
      <c r="F46" s="127"/>
      <c r="G46" s="137"/>
    </row>
    <row r="47" spans="2:7" ht="48" customHeight="1">
      <c r="B47" s="253"/>
      <c r="C47" s="294" t="s">
        <v>154</v>
      </c>
      <c r="D47" s="54" t="s">
        <v>321</v>
      </c>
      <c r="E47" s="54" t="s">
        <v>482</v>
      </c>
      <c r="F47" s="33" t="s">
        <v>70</v>
      </c>
      <c r="G47" s="33" t="s">
        <v>322</v>
      </c>
    </row>
    <row r="48" spans="2:7" ht="14.25" customHeight="1" hidden="1">
      <c r="B48" s="253"/>
      <c r="C48" s="295"/>
      <c r="D48" s="54" t="s">
        <v>321</v>
      </c>
      <c r="E48" s="54" t="s">
        <v>482</v>
      </c>
      <c r="F48" s="33" t="s">
        <v>70</v>
      </c>
      <c r="G48" s="33" t="s">
        <v>322</v>
      </c>
    </row>
    <row r="49" spans="2:7" ht="18" customHeight="1">
      <c r="B49" s="253"/>
      <c r="C49" s="269">
        <v>1</v>
      </c>
      <c r="D49" s="270">
        <v>2</v>
      </c>
      <c r="E49" s="268">
        <v>3</v>
      </c>
      <c r="F49" s="268">
        <v>4</v>
      </c>
      <c r="G49" s="268">
        <v>5</v>
      </c>
    </row>
    <row r="50" spans="2:7" ht="21.75" customHeight="1">
      <c r="B50" s="254"/>
      <c r="C50" s="239" t="s">
        <v>420</v>
      </c>
      <c r="D50" s="58"/>
      <c r="E50" s="143">
        <f>E51+E162</f>
        <v>1842799.5000000002</v>
      </c>
      <c r="F50" s="143">
        <f>F51+F162</f>
        <v>1702189.5000000002</v>
      </c>
      <c r="G50" s="143">
        <f aca="true" t="shared" si="0" ref="G50:G81">F50/E50*100</f>
        <v>92.3697613332324</v>
      </c>
    </row>
    <row r="51" spans="2:7" ht="22.5" customHeight="1">
      <c r="B51" s="255" t="s">
        <v>380</v>
      </c>
      <c r="C51" s="13" t="s">
        <v>419</v>
      </c>
      <c r="D51" s="12" t="s">
        <v>156</v>
      </c>
      <c r="E51" s="145">
        <f>E52+E100</f>
        <v>433233.8000000001</v>
      </c>
      <c r="F51" s="145">
        <f>F52+F100</f>
        <v>433894.69999999995</v>
      </c>
      <c r="G51" s="145">
        <f t="shared" si="0"/>
        <v>100.15255042427434</v>
      </c>
    </row>
    <row r="52" spans="2:7" ht="21.75" customHeight="1">
      <c r="B52" s="255" t="s">
        <v>381</v>
      </c>
      <c r="C52" s="13" t="s">
        <v>157</v>
      </c>
      <c r="D52" s="12"/>
      <c r="E52" s="145">
        <f>E53+E59+E65+E69+E77+E82</f>
        <v>354817.4000000001</v>
      </c>
      <c r="F52" s="145">
        <f>F53+F59+F65+F69+F77+F82</f>
        <v>355466.3</v>
      </c>
      <c r="G52" s="145">
        <f t="shared" si="0"/>
        <v>100.18288280112529</v>
      </c>
    </row>
    <row r="53" spans="2:7" ht="15.75" customHeight="1">
      <c r="B53" s="253" t="s">
        <v>382</v>
      </c>
      <c r="C53" s="14" t="s">
        <v>158</v>
      </c>
      <c r="D53" s="59" t="s">
        <v>159</v>
      </c>
      <c r="E53" s="146">
        <f>E54</f>
        <v>201964.80000000002</v>
      </c>
      <c r="F53" s="146">
        <f>F54</f>
        <v>202532.7</v>
      </c>
      <c r="G53" s="146">
        <f t="shared" si="0"/>
        <v>100.28118761289096</v>
      </c>
    </row>
    <row r="54" spans="2:7" ht="13.5" customHeight="1">
      <c r="B54" s="253"/>
      <c r="C54" s="16" t="s">
        <v>160</v>
      </c>
      <c r="D54" s="60" t="s">
        <v>161</v>
      </c>
      <c r="E54" s="146">
        <f>E55+E56+E57+E58</f>
        <v>201964.80000000002</v>
      </c>
      <c r="F54" s="146">
        <f>F55+F56+F57+F58</f>
        <v>202532.7</v>
      </c>
      <c r="G54" s="146">
        <f t="shared" si="0"/>
        <v>100.28118761289096</v>
      </c>
    </row>
    <row r="55" spans="2:7" ht="51.75" customHeight="1">
      <c r="B55" s="253"/>
      <c r="C55" s="38" t="s">
        <v>181</v>
      </c>
      <c r="D55" s="50" t="s">
        <v>182</v>
      </c>
      <c r="E55" s="119">
        <v>198401.2</v>
      </c>
      <c r="F55" s="119">
        <v>198958.4</v>
      </c>
      <c r="G55" s="119">
        <f t="shared" si="0"/>
        <v>100.2808450755338</v>
      </c>
    </row>
    <row r="56" spans="2:7" ht="48" customHeight="1">
      <c r="B56" s="253"/>
      <c r="C56" s="38" t="s">
        <v>329</v>
      </c>
      <c r="D56" s="50" t="s">
        <v>162</v>
      </c>
      <c r="E56" s="119">
        <v>941.1</v>
      </c>
      <c r="F56" s="119">
        <v>946.1</v>
      </c>
      <c r="G56" s="119">
        <f t="shared" si="0"/>
        <v>100.53129316756986</v>
      </c>
    </row>
    <row r="57" spans="2:7" ht="22.5" customHeight="1">
      <c r="B57" s="253"/>
      <c r="C57" s="38" t="s">
        <v>115</v>
      </c>
      <c r="D57" s="50" t="s">
        <v>163</v>
      </c>
      <c r="E57" s="119">
        <v>1173.3</v>
      </c>
      <c r="F57" s="119">
        <v>1178.1</v>
      </c>
      <c r="G57" s="119">
        <f t="shared" si="0"/>
        <v>100.40910253132192</v>
      </c>
    </row>
    <row r="58" spans="2:7" ht="48.75" customHeight="1">
      <c r="B58" s="253"/>
      <c r="C58" s="38" t="s">
        <v>328</v>
      </c>
      <c r="D58" s="50" t="s">
        <v>164</v>
      </c>
      <c r="E58" s="119">
        <v>1449.2</v>
      </c>
      <c r="F58" s="119">
        <v>1450.1</v>
      </c>
      <c r="G58" s="119">
        <f t="shared" si="0"/>
        <v>100.06210322936792</v>
      </c>
    </row>
    <row r="59" spans="2:7" ht="26.25" customHeight="1">
      <c r="B59" s="253" t="s">
        <v>383</v>
      </c>
      <c r="C59" s="70" t="s">
        <v>116</v>
      </c>
      <c r="D59" s="61" t="s">
        <v>121</v>
      </c>
      <c r="E59" s="242">
        <f>E60</f>
        <v>7694.7</v>
      </c>
      <c r="F59" s="242">
        <f>F60</f>
        <v>7714.4</v>
      </c>
      <c r="G59" s="243">
        <f t="shared" si="0"/>
        <v>100.25602037766255</v>
      </c>
    </row>
    <row r="60" spans="2:7" ht="22.5" customHeight="1">
      <c r="B60" s="253"/>
      <c r="C60" s="70" t="s">
        <v>165</v>
      </c>
      <c r="D60" s="61" t="s">
        <v>166</v>
      </c>
      <c r="E60" s="242">
        <f>SUM(E61:E64)</f>
        <v>7694.7</v>
      </c>
      <c r="F60" s="242">
        <f>SUM(F61:F64)</f>
        <v>7714.4</v>
      </c>
      <c r="G60" s="243">
        <f t="shared" si="0"/>
        <v>100.25602037766255</v>
      </c>
    </row>
    <row r="61" spans="2:7" ht="24.75" customHeight="1">
      <c r="B61" s="253"/>
      <c r="C61" s="44" t="s">
        <v>117</v>
      </c>
      <c r="D61" s="51" t="s">
        <v>122</v>
      </c>
      <c r="E61" s="159">
        <v>3169.7</v>
      </c>
      <c r="F61" s="159">
        <v>3169.8</v>
      </c>
      <c r="G61" s="244">
        <f t="shared" si="0"/>
        <v>100.0031548727009</v>
      </c>
    </row>
    <row r="62" spans="2:7" ht="38.25" customHeight="1">
      <c r="B62" s="253"/>
      <c r="C62" s="44" t="s">
        <v>118</v>
      </c>
      <c r="D62" s="51" t="s">
        <v>123</v>
      </c>
      <c r="E62" s="159">
        <v>32</v>
      </c>
      <c r="F62" s="159">
        <v>32.2</v>
      </c>
      <c r="G62" s="244">
        <f t="shared" si="0"/>
        <v>100.62500000000001</v>
      </c>
    </row>
    <row r="63" spans="2:7" ht="35.25" customHeight="1">
      <c r="B63" s="253"/>
      <c r="C63" s="44" t="s">
        <v>119</v>
      </c>
      <c r="D63" s="51" t="s">
        <v>124</v>
      </c>
      <c r="E63" s="159">
        <v>5127.3</v>
      </c>
      <c r="F63" s="159">
        <v>5126.3</v>
      </c>
      <c r="G63" s="244">
        <f t="shared" si="0"/>
        <v>99.98049655764243</v>
      </c>
    </row>
    <row r="64" spans="2:7" ht="36.75" customHeight="1">
      <c r="B64" s="253"/>
      <c r="C64" s="44" t="s">
        <v>120</v>
      </c>
      <c r="D64" s="51" t="s">
        <v>125</v>
      </c>
      <c r="E64" s="159">
        <v>-634.3</v>
      </c>
      <c r="F64" s="159">
        <v>-613.9</v>
      </c>
      <c r="G64" s="244">
        <f t="shared" si="0"/>
        <v>96.78385621945452</v>
      </c>
    </row>
    <row r="65" spans="2:7" ht="14.25" customHeight="1">
      <c r="B65" s="253" t="s">
        <v>384</v>
      </c>
      <c r="C65" s="14" t="s">
        <v>167</v>
      </c>
      <c r="D65" s="62" t="s">
        <v>168</v>
      </c>
      <c r="E65" s="146">
        <f>E66+E67+E68</f>
        <v>50586.600000000006</v>
      </c>
      <c r="F65" s="146">
        <f>F66+F67+F68</f>
        <v>50586</v>
      </c>
      <c r="G65" s="146">
        <f t="shared" si="0"/>
        <v>99.99881391514748</v>
      </c>
    </row>
    <row r="66" spans="2:7" ht="15.75" customHeight="1">
      <c r="B66" s="253"/>
      <c r="C66" s="15" t="s">
        <v>169</v>
      </c>
      <c r="D66" s="50" t="s">
        <v>170</v>
      </c>
      <c r="E66" s="159">
        <v>49404.4</v>
      </c>
      <c r="F66" s="244">
        <v>49403.6</v>
      </c>
      <c r="G66" s="241">
        <f t="shared" si="0"/>
        <v>99.99838071102978</v>
      </c>
    </row>
    <row r="67" spans="2:7" ht="12.75" customHeight="1">
      <c r="B67" s="253"/>
      <c r="C67" s="15" t="s">
        <v>171</v>
      </c>
      <c r="D67" s="50" t="s">
        <v>172</v>
      </c>
      <c r="E67" s="159">
        <v>113.8</v>
      </c>
      <c r="F67" s="159">
        <v>114</v>
      </c>
      <c r="G67" s="241">
        <f t="shared" si="0"/>
        <v>100.17574692442884</v>
      </c>
    </row>
    <row r="68" spans="2:7" ht="18.75" customHeight="1">
      <c r="B68" s="253"/>
      <c r="C68" s="15" t="s">
        <v>108</v>
      </c>
      <c r="D68" s="50" t="s">
        <v>109</v>
      </c>
      <c r="E68" s="159">
        <v>1068.4</v>
      </c>
      <c r="F68" s="241">
        <v>1068.4</v>
      </c>
      <c r="G68" s="241">
        <f t="shared" si="0"/>
        <v>100</v>
      </c>
    </row>
    <row r="69" spans="2:7" ht="13.5" customHeight="1">
      <c r="B69" s="253" t="s">
        <v>385</v>
      </c>
      <c r="C69" s="14" t="s">
        <v>173</v>
      </c>
      <c r="D69" s="62" t="s">
        <v>174</v>
      </c>
      <c r="E69" s="146">
        <f>E70+E72</f>
        <v>86269.1</v>
      </c>
      <c r="F69" s="146">
        <f>F70+F72</f>
        <v>86327.9</v>
      </c>
      <c r="G69" s="146">
        <f t="shared" si="0"/>
        <v>100.06815881932232</v>
      </c>
    </row>
    <row r="70" spans="2:7" s="2" customFormat="1" ht="14.25" customHeight="1">
      <c r="B70" s="253"/>
      <c r="C70" s="3" t="s">
        <v>175</v>
      </c>
      <c r="D70" s="50" t="s">
        <v>176</v>
      </c>
      <c r="E70" s="119">
        <f>E71</f>
        <v>37372.2</v>
      </c>
      <c r="F70" s="119">
        <f>F71</f>
        <v>37407.1</v>
      </c>
      <c r="G70" s="119">
        <f t="shared" si="0"/>
        <v>100.0933849224825</v>
      </c>
    </row>
    <row r="71" spans="2:7" ht="25.5" customHeight="1">
      <c r="B71" s="253"/>
      <c r="C71" s="3" t="s">
        <v>540</v>
      </c>
      <c r="D71" s="50" t="s">
        <v>178</v>
      </c>
      <c r="E71" s="159">
        <v>37372.2</v>
      </c>
      <c r="F71" s="159">
        <v>37407.1</v>
      </c>
      <c r="G71" s="241">
        <f t="shared" si="0"/>
        <v>100.0933849224825</v>
      </c>
    </row>
    <row r="72" spans="2:7" ht="12" customHeight="1">
      <c r="B72" s="253"/>
      <c r="C72" s="3" t="s">
        <v>179</v>
      </c>
      <c r="D72" s="50" t="s">
        <v>180</v>
      </c>
      <c r="E72" s="119">
        <f>E74+E75</f>
        <v>48896.9</v>
      </c>
      <c r="F72" s="119">
        <f>F74+F75</f>
        <v>48920.8</v>
      </c>
      <c r="G72" s="119">
        <f t="shared" si="0"/>
        <v>100.04887835425149</v>
      </c>
    </row>
    <row r="73" spans="2:7" ht="14.25" customHeight="1">
      <c r="B73" s="253"/>
      <c r="C73" s="3" t="s">
        <v>34</v>
      </c>
      <c r="D73" s="50" t="s">
        <v>33</v>
      </c>
      <c r="E73" s="119">
        <f>E74</f>
        <v>19252</v>
      </c>
      <c r="F73" s="119">
        <f>F74</f>
        <v>19256.9</v>
      </c>
      <c r="G73" s="119">
        <f t="shared" si="0"/>
        <v>100.02545190110119</v>
      </c>
    </row>
    <row r="74" spans="2:7" ht="28.5" customHeight="1">
      <c r="B74" s="253"/>
      <c r="C74" s="44" t="s">
        <v>36</v>
      </c>
      <c r="D74" s="50" t="s">
        <v>35</v>
      </c>
      <c r="E74" s="159">
        <v>19252</v>
      </c>
      <c r="F74" s="159">
        <v>19256.9</v>
      </c>
      <c r="G74" s="241">
        <f t="shared" si="0"/>
        <v>100.02545190110119</v>
      </c>
    </row>
    <row r="75" spans="2:7" ht="16.5" customHeight="1">
      <c r="B75" s="253"/>
      <c r="C75" s="240" t="s">
        <v>38</v>
      </c>
      <c r="D75" s="50" t="s">
        <v>37</v>
      </c>
      <c r="E75" s="152">
        <f>E76</f>
        <v>29644.9</v>
      </c>
      <c r="F75" s="152">
        <f>F76</f>
        <v>29663.9</v>
      </c>
      <c r="G75" s="119">
        <f t="shared" si="0"/>
        <v>100.06409196860169</v>
      </c>
    </row>
    <row r="76" spans="2:7" ht="23.25" customHeight="1">
      <c r="B76" s="253"/>
      <c r="C76" s="44" t="s">
        <v>40</v>
      </c>
      <c r="D76" s="50" t="s">
        <v>39</v>
      </c>
      <c r="E76" s="159">
        <v>29644.9</v>
      </c>
      <c r="F76" s="159">
        <v>29663.9</v>
      </c>
      <c r="G76" s="241">
        <f t="shared" si="0"/>
        <v>100.06409196860169</v>
      </c>
    </row>
    <row r="77" spans="2:7" ht="13.5" customHeight="1">
      <c r="B77" s="253" t="s">
        <v>386</v>
      </c>
      <c r="C77" s="14" t="s">
        <v>5</v>
      </c>
      <c r="D77" s="62" t="s">
        <v>6</v>
      </c>
      <c r="E77" s="146">
        <f>E78+E80</f>
        <v>8302.2</v>
      </c>
      <c r="F77" s="146">
        <f>F78+F80</f>
        <v>8305.3</v>
      </c>
      <c r="G77" s="146">
        <f t="shared" si="0"/>
        <v>100.03733950037336</v>
      </c>
    </row>
    <row r="78" spans="2:7" ht="23.25" customHeight="1">
      <c r="B78" s="253"/>
      <c r="C78" s="3" t="s">
        <v>7</v>
      </c>
      <c r="D78" s="50" t="s">
        <v>8</v>
      </c>
      <c r="E78" s="241">
        <f>E79</f>
        <v>8182.2</v>
      </c>
      <c r="F78" s="119">
        <f>F79</f>
        <v>8185.3</v>
      </c>
      <c r="G78" s="119">
        <f t="shared" si="0"/>
        <v>100.03788712082327</v>
      </c>
    </row>
    <row r="79" spans="2:7" ht="38.25" customHeight="1">
      <c r="B79" s="253"/>
      <c r="C79" s="3" t="s">
        <v>9</v>
      </c>
      <c r="D79" s="81" t="s">
        <v>10</v>
      </c>
      <c r="E79" s="159">
        <v>8182.2</v>
      </c>
      <c r="F79" s="159">
        <v>8185.3</v>
      </c>
      <c r="G79" s="241">
        <f t="shared" si="0"/>
        <v>100.03788712082327</v>
      </c>
    </row>
    <row r="80" spans="2:7" ht="27" customHeight="1">
      <c r="B80" s="253"/>
      <c r="C80" s="18" t="s">
        <v>11</v>
      </c>
      <c r="D80" s="50" t="s">
        <v>192</v>
      </c>
      <c r="E80" s="119">
        <f>E81</f>
        <v>120</v>
      </c>
      <c r="F80" s="119">
        <f>F81</f>
        <v>120</v>
      </c>
      <c r="G80" s="119">
        <f t="shared" si="0"/>
        <v>100</v>
      </c>
    </row>
    <row r="81" spans="2:7" ht="23.25" customHeight="1">
      <c r="B81" s="253"/>
      <c r="C81" s="17" t="s">
        <v>290</v>
      </c>
      <c r="D81" s="81" t="s">
        <v>291</v>
      </c>
      <c r="E81" s="159">
        <v>120</v>
      </c>
      <c r="F81" s="159">
        <v>120</v>
      </c>
      <c r="G81" s="241">
        <f t="shared" si="0"/>
        <v>100</v>
      </c>
    </row>
    <row r="82" spans="2:7" ht="22.5" customHeight="1">
      <c r="B82" s="253" t="s">
        <v>387</v>
      </c>
      <c r="C82" s="14" t="s">
        <v>292</v>
      </c>
      <c r="D82" s="62" t="s">
        <v>293</v>
      </c>
      <c r="E82" s="119">
        <f>E83+E84+E87+E91+E95+E99</f>
        <v>0</v>
      </c>
      <c r="F82" s="119">
        <f>F83+F84+F87+F91+F95+F99</f>
        <v>0</v>
      </c>
      <c r="G82" s="119">
        <v>0</v>
      </c>
    </row>
    <row r="83" spans="2:7" ht="26.25" customHeight="1" hidden="1">
      <c r="B83" s="253"/>
      <c r="C83" s="3" t="s">
        <v>294</v>
      </c>
      <c r="D83" s="50" t="s">
        <v>295</v>
      </c>
      <c r="E83" s="119"/>
      <c r="F83" s="119"/>
      <c r="G83" s="119">
        <v>0</v>
      </c>
    </row>
    <row r="84" spans="2:7" ht="0.75" customHeight="1" hidden="1">
      <c r="B84" s="253"/>
      <c r="C84" s="3" t="s">
        <v>296</v>
      </c>
      <c r="D84" s="50" t="s">
        <v>297</v>
      </c>
      <c r="E84" s="119">
        <f>E85</f>
        <v>0</v>
      </c>
      <c r="F84" s="119">
        <f>F85</f>
        <v>0</v>
      </c>
      <c r="G84" s="119">
        <v>0</v>
      </c>
    </row>
    <row r="85" spans="2:7" ht="15.75" customHeight="1" hidden="1">
      <c r="B85" s="253"/>
      <c r="C85" s="3" t="s">
        <v>298</v>
      </c>
      <c r="D85" s="50" t="s">
        <v>299</v>
      </c>
      <c r="E85" s="119">
        <f>E86</f>
        <v>0</v>
      </c>
      <c r="F85" s="119">
        <f>F86</f>
        <v>0</v>
      </c>
      <c r="G85" s="119" t="e">
        <f>F85/E85*100</f>
        <v>#DIV/0!</v>
      </c>
    </row>
    <row r="86" spans="2:7" ht="15" customHeight="1" hidden="1">
      <c r="B86" s="253"/>
      <c r="C86" s="3" t="s">
        <v>300</v>
      </c>
      <c r="D86" s="50" t="s">
        <v>301</v>
      </c>
      <c r="E86" s="119"/>
      <c r="F86" s="119">
        <v>0</v>
      </c>
      <c r="G86" s="119" t="e">
        <f>F86/E86*100</f>
        <v>#DIV/0!</v>
      </c>
    </row>
    <row r="87" spans="2:7" ht="12" customHeight="1" hidden="1">
      <c r="B87" s="253"/>
      <c r="C87" s="4" t="s">
        <v>373</v>
      </c>
      <c r="D87" s="50" t="s">
        <v>356</v>
      </c>
      <c r="E87" s="119">
        <f>E88+E89+E90</f>
        <v>0</v>
      </c>
      <c r="F87" s="119">
        <f>F88+F89+F90</f>
        <v>0</v>
      </c>
      <c r="G87" s="119">
        <v>0</v>
      </c>
    </row>
    <row r="88" spans="2:7" ht="13.5" customHeight="1" hidden="1">
      <c r="B88" s="253"/>
      <c r="C88" s="3" t="s">
        <v>302</v>
      </c>
      <c r="D88" s="50" t="s">
        <v>303</v>
      </c>
      <c r="E88" s="119"/>
      <c r="F88" s="119"/>
      <c r="G88" s="119">
        <v>0</v>
      </c>
    </row>
    <row r="89" spans="2:7" ht="16.5" customHeight="1" hidden="1">
      <c r="B89" s="253"/>
      <c r="C89" s="3" t="s">
        <v>304</v>
      </c>
      <c r="D89" s="50" t="s">
        <v>354</v>
      </c>
      <c r="E89" s="119"/>
      <c r="F89" s="119"/>
      <c r="G89" s="119" t="e">
        <f>F89/E89*100</f>
        <v>#DIV/0!</v>
      </c>
    </row>
    <row r="90" spans="2:7" ht="23.25" customHeight="1" hidden="1">
      <c r="B90" s="253"/>
      <c r="C90" s="4" t="s">
        <v>127</v>
      </c>
      <c r="D90" s="50" t="s">
        <v>355</v>
      </c>
      <c r="E90" s="119"/>
      <c r="F90" s="119"/>
      <c r="G90" s="119">
        <v>0</v>
      </c>
    </row>
    <row r="91" spans="2:7" ht="23.25" customHeight="1" hidden="1">
      <c r="B91" s="253"/>
      <c r="C91" s="3" t="s">
        <v>305</v>
      </c>
      <c r="D91" s="50" t="s">
        <v>306</v>
      </c>
      <c r="E91" s="119">
        <f>E92+E93</f>
        <v>0</v>
      </c>
      <c r="F91" s="119">
        <f>F92+F93</f>
        <v>0</v>
      </c>
      <c r="G91" s="153"/>
    </row>
    <row r="92" spans="2:7" ht="24" customHeight="1" hidden="1">
      <c r="B92" s="253"/>
      <c r="C92" s="3" t="s">
        <v>307</v>
      </c>
      <c r="D92" s="50" t="s">
        <v>308</v>
      </c>
      <c r="E92" s="119">
        <v>0</v>
      </c>
      <c r="F92" s="119">
        <v>0</v>
      </c>
      <c r="G92" s="153"/>
    </row>
    <row r="93" spans="2:7" ht="24.75" customHeight="1" hidden="1">
      <c r="B93" s="253"/>
      <c r="C93" s="3" t="s">
        <v>309</v>
      </c>
      <c r="D93" s="50" t="s">
        <v>310</v>
      </c>
      <c r="E93" s="119"/>
      <c r="F93" s="119"/>
      <c r="G93" s="153"/>
    </row>
    <row r="94" spans="2:7" ht="26.25" customHeight="1" hidden="1">
      <c r="B94" s="253"/>
      <c r="C94" s="3" t="s">
        <v>311</v>
      </c>
      <c r="D94" s="50" t="s">
        <v>312</v>
      </c>
      <c r="E94" s="119"/>
      <c r="F94" s="119"/>
      <c r="G94" s="153"/>
    </row>
    <row r="95" spans="2:7" ht="28.5" customHeight="1" hidden="1">
      <c r="B95" s="253"/>
      <c r="C95" s="3" t="s">
        <v>1</v>
      </c>
      <c r="D95" s="50" t="s">
        <v>2</v>
      </c>
      <c r="E95" s="119">
        <f>E96+E97+E98</f>
        <v>0</v>
      </c>
      <c r="F95" s="119">
        <f>F96+F97+F98</f>
        <v>0</v>
      </c>
      <c r="G95" s="153"/>
    </row>
    <row r="96" spans="2:7" ht="24.75" customHeight="1" hidden="1">
      <c r="B96" s="253"/>
      <c r="C96" s="3" t="s">
        <v>3</v>
      </c>
      <c r="D96" s="50" t="s">
        <v>4</v>
      </c>
      <c r="E96" s="119"/>
      <c r="F96" s="119"/>
      <c r="G96" s="153"/>
    </row>
    <row r="97" spans="2:7" ht="24" customHeight="1" hidden="1">
      <c r="B97" s="253"/>
      <c r="C97" s="3" t="s">
        <v>492</v>
      </c>
      <c r="D97" s="50" t="s">
        <v>493</v>
      </c>
      <c r="E97" s="119"/>
      <c r="F97" s="119"/>
      <c r="G97" s="153"/>
    </row>
    <row r="98" spans="2:7" ht="21" customHeight="1" hidden="1">
      <c r="B98" s="253"/>
      <c r="C98" s="3" t="s">
        <v>494</v>
      </c>
      <c r="D98" s="50" t="s">
        <v>495</v>
      </c>
      <c r="E98" s="119"/>
      <c r="F98" s="119"/>
      <c r="G98" s="153"/>
    </row>
    <row r="99" spans="2:7" ht="30.75" customHeight="1" hidden="1">
      <c r="B99" s="253"/>
      <c r="C99" s="3" t="s">
        <v>110</v>
      </c>
      <c r="D99" s="50" t="s">
        <v>111</v>
      </c>
      <c r="E99" s="119"/>
      <c r="F99" s="119"/>
      <c r="G99" s="154">
        <v>0</v>
      </c>
    </row>
    <row r="100" spans="2:7" ht="25.5" customHeight="1">
      <c r="B100" s="253" t="s">
        <v>388</v>
      </c>
      <c r="C100" s="19" t="s">
        <v>496</v>
      </c>
      <c r="D100" s="63"/>
      <c r="E100" s="271">
        <f>E101+E116+E118+E121+E136+E158</f>
        <v>78416.40000000001</v>
      </c>
      <c r="F100" s="271">
        <f>F101+F116+F118+F121+F136+F158</f>
        <v>78428.4</v>
      </c>
      <c r="G100" s="145">
        <f aca="true" t="shared" si="1" ref="G100:G115">F100/E100*100</f>
        <v>100.01530292132766</v>
      </c>
    </row>
    <row r="101" spans="2:7" ht="27" customHeight="1">
      <c r="B101" s="253" t="s">
        <v>389</v>
      </c>
      <c r="C101" s="14" t="s">
        <v>497</v>
      </c>
      <c r="D101" s="62" t="s">
        <v>498</v>
      </c>
      <c r="E101" s="146">
        <f>E102+E113</f>
        <v>32760.7</v>
      </c>
      <c r="F101" s="146">
        <f>F102+F113</f>
        <v>32781.8</v>
      </c>
      <c r="G101" s="146">
        <f t="shared" si="1"/>
        <v>100.06440643820187</v>
      </c>
    </row>
    <row r="102" spans="2:7" ht="46.5" customHeight="1">
      <c r="B102" s="253"/>
      <c r="C102" s="3" t="s">
        <v>350</v>
      </c>
      <c r="D102" s="50" t="s">
        <v>499</v>
      </c>
      <c r="E102" s="241">
        <f>E103+E107+E111+E109</f>
        <v>32126.4</v>
      </c>
      <c r="F102" s="241">
        <f>F103+F107+F111+F109</f>
        <v>32147.5</v>
      </c>
      <c r="G102" s="241">
        <f t="shared" si="1"/>
        <v>100.0656780716171</v>
      </c>
    </row>
    <row r="103" spans="2:7" ht="35.25" customHeight="1">
      <c r="B103" s="253"/>
      <c r="C103" s="3" t="s">
        <v>500</v>
      </c>
      <c r="D103" s="50" t="s">
        <v>501</v>
      </c>
      <c r="E103" s="241">
        <f>E104</f>
        <v>27396.4</v>
      </c>
      <c r="F103" s="241">
        <f>F104</f>
        <v>27417.4</v>
      </c>
      <c r="G103" s="241">
        <f t="shared" si="1"/>
        <v>100.07665240688557</v>
      </c>
    </row>
    <row r="104" spans="2:7" ht="51" customHeight="1">
      <c r="B104" s="253"/>
      <c r="C104" s="4" t="s">
        <v>437</v>
      </c>
      <c r="D104" s="50" t="s">
        <v>374</v>
      </c>
      <c r="E104" s="159">
        <v>27396.4</v>
      </c>
      <c r="F104" s="159">
        <v>27417.4</v>
      </c>
      <c r="G104" s="241">
        <f t="shared" si="1"/>
        <v>100.07665240688557</v>
      </c>
    </row>
    <row r="105" spans="2:7" ht="1.5" customHeight="1" hidden="1">
      <c r="B105" s="253"/>
      <c r="C105" s="3" t="s">
        <v>502</v>
      </c>
      <c r="D105" s="50" t="s">
        <v>503</v>
      </c>
      <c r="E105" s="241"/>
      <c r="F105" s="241"/>
      <c r="G105" s="241" t="e">
        <f t="shared" si="1"/>
        <v>#DIV/0!</v>
      </c>
    </row>
    <row r="106" spans="2:7" ht="34.5" customHeight="1" hidden="1">
      <c r="B106" s="253"/>
      <c r="C106" s="3" t="s">
        <v>504</v>
      </c>
      <c r="D106" s="50" t="s">
        <v>505</v>
      </c>
      <c r="E106" s="241"/>
      <c r="F106" s="241"/>
      <c r="G106" s="241" t="e">
        <f t="shared" si="1"/>
        <v>#DIV/0!</v>
      </c>
    </row>
    <row r="107" spans="2:7" ht="48" customHeight="1">
      <c r="B107" s="253"/>
      <c r="C107" s="3" t="s">
        <v>351</v>
      </c>
      <c r="D107" s="50" t="s">
        <v>506</v>
      </c>
      <c r="E107" s="241">
        <f>E108</f>
        <v>362.3</v>
      </c>
      <c r="F107" s="241">
        <f>F108</f>
        <v>362.3</v>
      </c>
      <c r="G107" s="241">
        <f t="shared" si="1"/>
        <v>100</v>
      </c>
    </row>
    <row r="108" spans="2:7" ht="48.75" customHeight="1">
      <c r="B108" s="253"/>
      <c r="C108" s="4" t="s">
        <v>375</v>
      </c>
      <c r="D108" s="50" t="s">
        <v>507</v>
      </c>
      <c r="E108" s="159">
        <v>362.3</v>
      </c>
      <c r="F108" s="159">
        <v>362.3</v>
      </c>
      <c r="G108" s="241">
        <f t="shared" si="1"/>
        <v>100</v>
      </c>
    </row>
    <row r="109" spans="2:7" ht="26.25" customHeight="1">
      <c r="B109" s="253"/>
      <c r="C109" s="38" t="s">
        <v>78</v>
      </c>
      <c r="D109" s="50" t="s">
        <v>79</v>
      </c>
      <c r="E109" s="159">
        <f>E110</f>
        <v>46.7</v>
      </c>
      <c r="F109" s="159">
        <f>F110</f>
        <v>46.8</v>
      </c>
      <c r="G109" s="241">
        <f t="shared" si="1"/>
        <v>100.21413276231262</v>
      </c>
    </row>
    <row r="110" spans="2:7" ht="72" customHeight="1">
      <c r="B110" s="253"/>
      <c r="C110" s="233" t="s">
        <v>80</v>
      </c>
      <c r="D110" s="50" t="s">
        <v>81</v>
      </c>
      <c r="E110" s="159">
        <v>46.7</v>
      </c>
      <c r="F110" s="159">
        <v>46.8</v>
      </c>
      <c r="G110" s="241">
        <f t="shared" si="1"/>
        <v>100.21413276231262</v>
      </c>
    </row>
    <row r="111" spans="2:7" ht="27" customHeight="1">
      <c r="B111" s="253"/>
      <c r="C111" s="3" t="s">
        <v>82</v>
      </c>
      <c r="D111" s="50" t="s">
        <v>347</v>
      </c>
      <c r="E111" s="241">
        <f>E112</f>
        <v>4321</v>
      </c>
      <c r="F111" s="241">
        <f>F112</f>
        <v>4321</v>
      </c>
      <c r="G111" s="241">
        <f t="shared" si="1"/>
        <v>100</v>
      </c>
    </row>
    <row r="112" spans="2:7" ht="22.5" customHeight="1">
      <c r="B112" s="253"/>
      <c r="C112" s="4" t="s">
        <v>83</v>
      </c>
      <c r="D112" s="50" t="s">
        <v>346</v>
      </c>
      <c r="E112" s="159">
        <v>4321</v>
      </c>
      <c r="F112" s="159">
        <v>4321</v>
      </c>
      <c r="G112" s="241">
        <f t="shared" si="1"/>
        <v>100</v>
      </c>
    </row>
    <row r="113" spans="2:7" ht="15" customHeight="1">
      <c r="B113" s="253"/>
      <c r="C113" s="3" t="s">
        <v>508</v>
      </c>
      <c r="D113" s="50" t="s">
        <v>509</v>
      </c>
      <c r="E113" s="241">
        <f>E114</f>
        <v>634.3</v>
      </c>
      <c r="F113" s="241">
        <f>F114</f>
        <v>634.3</v>
      </c>
      <c r="G113" s="241">
        <f t="shared" si="1"/>
        <v>100</v>
      </c>
    </row>
    <row r="114" spans="2:7" ht="37.5" customHeight="1">
      <c r="B114" s="253"/>
      <c r="C114" s="3" t="s">
        <v>510</v>
      </c>
      <c r="D114" s="50" t="s">
        <v>511</v>
      </c>
      <c r="E114" s="241">
        <f>E115</f>
        <v>634.3</v>
      </c>
      <c r="F114" s="241">
        <f>F115</f>
        <v>634.3</v>
      </c>
      <c r="G114" s="241">
        <f t="shared" si="1"/>
        <v>100</v>
      </c>
    </row>
    <row r="115" spans="2:7" ht="36.75" customHeight="1">
      <c r="B115" s="253"/>
      <c r="C115" s="3" t="s">
        <v>512</v>
      </c>
      <c r="D115" s="50" t="s">
        <v>513</v>
      </c>
      <c r="E115" s="159">
        <v>634.3</v>
      </c>
      <c r="F115" s="159">
        <v>634.3</v>
      </c>
      <c r="G115" s="241">
        <f t="shared" si="1"/>
        <v>100</v>
      </c>
    </row>
    <row r="116" spans="2:7" ht="14.25" customHeight="1">
      <c r="B116" s="253" t="s">
        <v>390</v>
      </c>
      <c r="C116" s="14" t="s">
        <v>189</v>
      </c>
      <c r="D116" s="62" t="s">
        <v>190</v>
      </c>
      <c r="E116" s="146">
        <f>E117</f>
        <v>683.2</v>
      </c>
      <c r="F116" s="146">
        <f>F117</f>
        <v>683.2</v>
      </c>
      <c r="G116" s="146">
        <f aca="true" t="shared" si="2" ref="G116:G121">F116/E116*100</f>
        <v>100</v>
      </c>
    </row>
    <row r="117" spans="2:7" ht="16.5" customHeight="1">
      <c r="B117" s="253"/>
      <c r="C117" s="3" t="s">
        <v>191</v>
      </c>
      <c r="D117" s="50" t="s">
        <v>28</v>
      </c>
      <c r="E117" s="159">
        <v>683.2</v>
      </c>
      <c r="F117" s="159">
        <v>683.2</v>
      </c>
      <c r="G117" s="119">
        <f t="shared" si="2"/>
        <v>100</v>
      </c>
    </row>
    <row r="118" spans="2:7" ht="24.75" customHeight="1">
      <c r="B118" s="253" t="s">
        <v>391</v>
      </c>
      <c r="C118" s="14" t="s">
        <v>30</v>
      </c>
      <c r="D118" s="62" t="s">
        <v>31</v>
      </c>
      <c r="E118" s="146">
        <f>E119+E120</f>
        <v>1156.9</v>
      </c>
      <c r="F118" s="146">
        <f>F119+F120</f>
        <v>1157.1</v>
      </c>
      <c r="G118" s="146">
        <f t="shared" si="2"/>
        <v>100.01728757887456</v>
      </c>
    </row>
    <row r="119" spans="2:7" ht="26.25" customHeight="1">
      <c r="B119" s="253"/>
      <c r="C119" s="38" t="s">
        <v>14</v>
      </c>
      <c r="D119" s="81" t="s">
        <v>15</v>
      </c>
      <c r="E119" s="159">
        <v>582.5</v>
      </c>
      <c r="F119" s="159">
        <v>582.6</v>
      </c>
      <c r="G119" s="241">
        <f t="shared" si="2"/>
        <v>100.01716738197426</v>
      </c>
    </row>
    <row r="120" spans="2:7" ht="21" customHeight="1">
      <c r="B120" s="253"/>
      <c r="C120" s="38" t="s">
        <v>17</v>
      </c>
      <c r="D120" s="81" t="s">
        <v>16</v>
      </c>
      <c r="E120" s="159">
        <v>574.4</v>
      </c>
      <c r="F120" s="159">
        <v>574.5</v>
      </c>
      <c r="G120" s="241">
        <f t="shared" si="2"/>
        <v>100.01740947075209</v>
      </c>
    </row>
    <row r="121" spans="2:7" ht="26.25" customHeight="1">
      <c r="B121" s="253" t="s">
        <v>392</v>
      </c>
      <c r="C121" s="14" t="s">
        <v>32</v>
      </c>
      <c r="D121" s="62" t="s">
        <v>42</v>
      </c>
      <c r="E121" s="146">
        <f>E122+E124+E130+E135+E127</f>
        <v>34331.2</v>
      </c>
      <c r="F121" s="146">
        <f>F122+F124+F130+F135+F127</f>
        <v>34331.3</v>
      </c>
      <c r="G121" s="146">
        <f t="shared" si="2"/>
        <v>100.0002912802349</v>
      </c>
    </row>
    <row r="122" spans="2:7" ht="17.25" customHeight="1" hidden="1">
      <c r="B122" s="253"/>
      <c r="C122" s="3" t="s">
        <v>43</v>
      </c>
      <c r="D122" s="50" t="s">
        <v>44</v>
      </c>
      <c r="E122" s="119">
        <f>E123</f>
        <v>0</v>
      </c>
      <c r="F122" s="119">
        <f>F123</f>
        <v>0</v>
      </c>
      <c r="G122" s="119">
        <v>0</v>
      </c>
    </row>
    <row r="123" spans="2:7" ht="30.75" customHeight="1" hidden="1">
      <c r="B123" s="253"/>
      <c r="C123" s="3" t="s">
        <v>45</v>
      </c>
      <c r="D123" s="50" t="s">
        <v>46</v>
      </c>
      <c r="E123" s="119">
        <v>0</v>
      </c>
      <c r="F123" s="119">
        <v>0</v>
      </c>
      <c r="G123" s="119">
        <v>0</v>
      </c>
    </row>
    <row r="124" spans="2:7" ht="53.25" customHeight="1">
      <c r="B124" s="253"/>
      <c r="C124" s="3" t="s">
        <v>370</v>
      </c>
      <c r="D124" s="81" t="s">
        <v>41</v>
      </c>
      <c r="E124" s="241">
        <f>E125</f>
        <v>6816.1</v>
      </c>
      <c r="F124" s="241">
        <f>F125</f>
        <v>6816.1</v>
      </c>
      <c r="G124" s="241">
        <f aca="true" t="shared" si="3" ref="G124:G141">F124/E124*100</f>
        <v>100</v>
      </c>
    </row>
    <row r="125" spans="2:7" ht="54.75" customHeight="1">
      <c r="B125" s="253"/>
      <c r="C125" s="257" t="s">
        <v>369</v>
      </c>
      <c r="D125" s="81" t="s">
        <v>126</v>
      </c>
      <c r="E125" s="241">
        <f>+E126</f>
        <v>6816.1</v>
      </c>
      <c r="F125" s="241">
        <f>F126</f>
        <v>6816.1</v>
      </c>
      <c r="G125" s="241">
        <f t="shared" si="3"/>
        <v>100</v>
      </c>
    </row>
    <row r="126" spans="2:7" ht="54" customHeight="1">
      <c r="B126" s="253"/>
      <c r="C126" s="38" t="s">
        <v>541</v>
      </c>
      <c r="D126" s="81" t="s">
        <v>18</v>
      </c>
      <c r="E126" s="159">
        <v>6816.1</v>
      </c>
      <c r="F126" s="159">
        <v>6816.1</v>
      </c>
      <c r="G126" s="241">
        <f t="shared" si="3"/>
        <v>100</v>
      </c>
    </row>
    <row r="127" spans="2:7" ht="54.75" customHeight="1">
      <c r="B127" s="253"/>
      <c r="C127" s="258" t="s">
        <v>243</v>
      </c>
      <c r="D127" s="81" t="s">
        <v>244</v>
      </c>
      <c r="E127" s="159">
        <f>E128</f>
        <v>3.6</v>
      </c>
      <c r="F127" s="159">
        <f>F128</f>
        <v>3.6</v>
      </c>
      <c r="G127" s="241">
        <f t="shared" si="3"/>
        <v>100</v>
      </c>
    </row>
    <row r="128" spans="2:7" ht="51" customHeight="1">
      <c r="B128" s="253"/>
      <c r="C128" s="38" t="s">
        <v>542</v>
      </c>
      <c r="D128" s="81" t="s">
        <v>372</v>
      </c>
      <c r="E128" s="159">
        <f>E129</f>
        <v>3.6</v>
      </c>
      <c r="F128" s="159">
        <f>F129</f>
        <v>3.6</v>
      </c>
      <c r="G128" s="241">
        <f t="shared" si="3"/>
        <v>100</v>
      </c>
    </row>
    <row r="129" spans="2:7" ht="56.25" customHeight="1">
      <c r="B129" s="253"/>
      <c r="C129" s="258" t="s">
        <v>543</v>
      </c>
      <c r="D129" s="81" t="s">
        <v>368</v>
      </c>
      <c r="E129" s="159">
        <v>3.6</v>
      </c>
      <c r="F129" s="159">
        <v>3.6</v>
      </c>
      <c r="G129" s="241">
        <f t="shared" si="3"/>
        <v>100</v>
      </c>
    </row>
    <row r="130" spans="2:7" ht="54.75" customHeight="1">
      <c r="B130" s="253"/>
      <c r="C130" s="257" t="s">
        <v>62</v>
      </c>
      <c r="D130" s="81" t="s">
        <v>63</v>
      </c>
      <c r="E130" s="241">
        <f>E131+E133</f>
        <v>26514</v>
      </c>
      <c r="F130" s="241">
        <f>F131+F133</f>
        <v>26514.100000000002</v>
      </c>
      <c r="G130" s="241">
        <f t="shared" si="3"/>
        <v>100.00037715923665</v>
      </c>
    </row>
    <row r="131" spans="2:7" ht="28.5" customHeight="1">
      <c r="B131" s="253"/>
      <c r="C131" s="3" t="s">
        <v>64</v>
      </c>
      <c r="D131" s="81" t="s">
        <v>65</v>
      </c>
      <c r="E131" s="241">
        <f>E132</f>
        <v>24855.3</v>
      </c>
      <c r="F131" s="241">
        <f>F132</f>
        <v>24855.4</v>
      </c>
      <c r="G131" s="241">
        <f t="shared" si="3"/>
        <v>100.00040232867839</v>
      </c>
    </row>
    <row r="132" spans="2:7" ht="27.75" customHeight="1">
      <c r="B132" s="253"/>
      <c r="C132" s="3" t="s">
        <v>95</v>
      </c>
      <c r="D132" s="81" t="s">
        <v>96</v>
      </c>
      <c r="E132" s="159">
        <v>24855.3</v>
      </c>
      <c r="F132" s="159">
        <v>24855.4</v>
      </c>
      <c r="G132" s="241">
        <f t="shared" si="3"/>
        <v>100.00040232867839</v>
      </c>
    </row>
    <row r="133" spans="2:7" ht="52.5" customHeight="1">
      <c r="B133" s="253"/>
      <c r="C133" s="3" t="s">
        <v>97</v>
      </c>
      <c r="D133" s="81" t="s">
        <v>98</v>
      </c>
      <c r="E133" s="241">
        <f>E134</f>
        <v>1658.7</v>
      </c>
      <c r="F133" s="241">
        <f>F134</f>
        <v>1658.7</v>
      </c>
      <c r="G133" s="241">
        <f t="shared" si="3"/>
        <v>100</v>
      </c>
    </row>
    <row r="134" spans="2:7" ht="51.75" customHeight="1">
      <c r="B134" s="253"/>
      <c r="C134" s="20" t="s">
        <v>99</v>
      </c>
      <c r="D134" s="81" t="s">
        <v>100</v>
      </c>
      <c r="E134" s="159">
        <v>1658.7</v>
      </c>
      <c r="F134" s="159">
        <v>1658.7</v>
      </c>
      <c r="G134" s="241">
        <f t="shared" si="3"/>
        <v>100</v>
      </c>
    </row>
    <row r="135" spans="2:7" ht="54" customHeight="1">
      <c r="B135" s="253"/>
      <c r="C135" s="48" t="s">
        <v>133</v>
      </c>
      <c r="D135" s="81" t="s">
        <v>134</v>
      </c>
      <c r="E135" s="159">
        <v>997.5</v>
      </c>
      <c r="F135" s="159">
        <v>997.5</v>
      </c>
      <c r="G135" s="241">
        <f t="shared" si="3"/>
        <v>100</v>
      </c>
    </row>
    <row r="136" spans="2:7" ht="15.75" customHeight="1">
      <c r="B136" s="253" t="s">
        <v>393</v>
      </c>
      <c r="C136" s="14" t="s">
        <v>101</v>
      </c>
      <c r="D136" s="62" t="s">
        <v>102</v>
      </c>
      <c r="E136" s="146">
        <f>E137+SUM(E140:E144)+SUM(E148:E156)</f>
        <v>4701.3</v>
      </c>
      <c r="F136" s="146">
        <f>F137+SUM(F140:F144)+SUM(F148:F156)</f>
        <v>4721.500000000001</v>
      </c>
      <c r="G136" s="146">
        <f t="shared" si="3"/>
        <v>100.42966838959437</v>
      </c>
    </row>
    <row r="137" spans="2:7" ht="24.75" customHeight="1">
      <c r="B137" s="253"/>
      <c r="C137" s="3" t="s">
        <v>103</v>
      </c>
      <c r="D137" s="81" t="s">
        <v>104</v>
      </c>
      <c r="E137" s="241">
        <f>E138+E139</f>
        <v>132.2</v>
      </c>
      <c r="F137" s="241">
        <f>F138+F139</f>
        <v>132.5</v>
      </c>
      <c r="G137" s="241">
        <f t="shared" si="3"/>
        <v>100.22692889561272</v>
      </c>
    </row>
    <row r="138" spans="2:7" ht="36.75" customHeight="1">
      <c r="B138" s="253"/>
      <c r="C138" s="3" t="s">
        <v>128</v>
      </c>
      <c r="D138" s="50" t="s">
        <v>22</v>
      </c>
      <c r="E138" s="159">
        <v>99.1</v>
      </c>
      <c r="F138" s="159">
        <v>99.4</v>
      </c>
      <c r="G138" s="241">
        <f t="shared" si="3"/>
        <v>100.30272452068618</v>
      </c>
    </row>
    <row r="139" spans="2:7" ht="34.5" customHeight="1">
      <c r="B139" s="253"/>
      <c r="C139" s="3" t="s">
        <v>105</v>
      </c>
      <c r="D139" s="50" t="s">
        <v>23</v>
      </c>
      <c r="E139" s="159">
        <v>33.1</v>
      </c>
      <c r="F139" s="159">
        <v>33.1</v>
      </c>
      <c r="G139" s="241">
        <f t="shared" si="3"/>
        <v>100</v>
      </c>
    </row>
    <row r="140" spans="2:7" ht="36.75" customHeight="1">
      <c r="B140" s="253"/>
      <c r="C140" s="3" t="s">
        <v>106</v>
      </c>
      <c r="D140" s="50" t="s">
        <v>24</v>
      </c>
      <c r="E140" s="159">
        <v>3</v>
      </c>
      <c r="F140" s="159">
        <v>3</v>
      </c>
      <c r="G140" s="241">
        <f t="shared" si="3"/>
        <v>100</v>
      </c>
    </row>
    <row r="141" spans="2:7" ht="34.5" customHeight="1">
      <c r="B141" s="253"/>
      <c r="C141" s="3" t="s">
        <v>247</v>
      </c>
      <c r="D141" s="50" t="s">
        <v>248</v>
      </c>
      <c r="E141" s="159">
        <v>448</v>
      </c>
      <c r="F141" s="159">
        <v>448</v>
      </c>
      <c r="G141" s="241">
        <f t="shared" si="3"/>
        <v>100</v>
      </c>
    </row>
    <row r="142" spans="2:7" ht="36" customHeight="1">
      <c r="B142" s="253"/>
      <c r="C142" s="38" t="s">
        <v>544</v>
      </c>
      <c r="D142" s="50" t="s">
        <v>335</v>
      </c>
      <c r="E142" s="241">
        <v>93.1</v>
      </c>
      <c r="F142" s="241">
        <v>93.1</v>
      </c>
      <c r="G142" s="241">
        <v>0</v>
      </c>
    </row>
    <row r="143" spans="2:7" ht="26.25" customHeight="1" hidden="1">
      <c r="B143" s="253"/>
      <c r="C143" s="44" t="s">
        <v>129</v>
      </c>
      <c r="D143" s="51" t="s">
        <v>130</v>
      </c>
      <c r="E143" s="159">
        <v>0</v>
      </c>
      <c r="F143" s="159">
        <v>0</v>
      </c>
      <c r="G143" s="241">
        <v>0</v>
      </c>
    </row>
    <row r="144" spans="2:7" ht="49.5" customHeight="1">
      <c r="B144" s="253"/>
      <c r="C144" s="4" t="s">
        <v>332</v>
      </c>
      <c r="D144" s="50" t="s">
        <v>536</v>
      </c>
      <c r="E144" s="241">
        <f>E147+E145+E146</f>
        <v>150</v>
      </c>
      <c r="F144" s="241">
        <f>F147+F145+F146</f>
        <v>150</v>
      </c>
      <c r="G144" s="241">
        <f>F144/E144*100</f>
        <v>100</v>
      </c>
    </row>
    <row r="145" spans="2:7" ht="25.5" customHeight="1">
      <c r="B145" s="253"/>
      <c r="C145" s="44" t="s">
        <v>326</v>
      </c>
      <c r="D145" s="51" t="s">
        <v>327</v>
      </c>
      <c r="E145" s="159">
        <v>-2</v>
      </c>
      <c r="F145" s="159">
        <v>-2</v>
      </c>
      <c r="G145" s="241">
        <v>0</v>
      </c>
    </row>
    <row r="146" spans="2:7" ht="49.5" customHeight="1">
      <c r="B146" s="253"/>
      <c r="C146" s="234" t="s">
        <v>245</v>
      </c>
      <c r="D146" s="50" t="s">
        <v>246</v>
      </c>
      <c r="E146" s="159">
        <v>15</v>
      </c>
      <c r="F146" s="159">
        <v>15</v>
      </c>
      <c r="G146" s="241">
        <v>0</v>
      </c>
    </row>
    <row r="147" spans="2:7" ht="16.5" customHeight="1">
      <c r="B147" s="253"/>
      <c r="C147" s="3" t="s">
        <v>377</v>
      </c>
      <c r="D147" s="50" t="s">
        <v>25</v>
      </c>
      <c r="E147" s="159">
        <v>137</v>
      </c>
      <c r="F147" s="159">
        <v>137</v>
      </c>
      <c r="G147" s="241">
        <f>F147/E147*100</f>
        <v>100</v>
      </c>
    </row>
    <row r="148" spans="2:7" ht="35.25" customHeight="1">
      <c r="B148" s="253"/>
      <c r="C148" s="3" t="s">
        <v>378</v>
      </c>
      <c r="D148" s="50" t="s">
        <v>26</v>
      </c>
      <c r="E148" s="159">
        <v>1137</v>
      </c>
      <c r="F148" s="159">
        <v>1137</v>
      </c>
      <c r="G148" s="241">
        <f>F148/E148*100</f>
        <v>100</v>
      </c>
    </row>
    <row r="149" spans="2:7" ht="25.5" customHeight="1">
      <c r="B149" s="253"/>
      <c r="C149" s="3" t="s">
        <v>379</v>
      </c>
      <c r="D149" s="50" t="s">
        <v>84</v>
      </c>
      <c r="E149" s="159">
        <v>36</v>
      </c>
      <c r="F149" s="159">
        <v>36</v>
      </c>
      <c r="G149" s="241">
        <f>F149/E149*100</f>
        <v>100</v>
      </c>
    </row>
    <row r="150" spans="2:7" ht="36.75" customHeight="1">
      <c r="B150" s="253"/>
      <c r="C150" s="44" t="s">
        <v>19</v>
      </c>
      <c r="D150" s="51" t="s">
        <v>107</v>
      </c>
      <c r="E150" s="159">
        <v>17.6</v>
      </c>
      <c r="F150" s="159">
        <v>17.7</v>
      </c>
      <c r="G150" s="241">
        <v>0</v>
      </c>
    </row>
    <row r="151" spans="2:7" ht="48" customHeight="1" hidden="1">
      <c r="B151" s="253"/>
      <c r="C151" s="44" t="s">
        <v>337</v>
      </c>
      <c r="D151" s="51" t="s">
        <v>132</v>
      </c>
      <c r="E151" s="159">
        <v>0</v>
      </c>
      <c r="F151" s="159">
        <v>0</v>
      </c>
      <c r="G151" s="241">
        <v>0</v>
      </c>
    </row>
    <row r="152" spans="2:7" ht="27.75" customHeight="1" hidden="1">
      <c r="B152" s="253"/>
      <c r="C152" s="44" t="s">
        <v>338</v>
      </c>
      <c r="D152" s="51" t="s">
        <v>339</v>
      </c>
      <c r="E152" s="246">
        <v>0</v>
      </c>
      <c r="F152" s="246">
        <v>0</v>
      </c>
      <c r="G152" s="241">
        <v>0</v>
      </c>
    </row>
    <row r="153" spans="2:7" ht="39" customHeight="1">
      <c r="B153" s="253"/>
      <c r="C153" s="40" t="s">
        <v>20</v>
      </c>
      <c r="D153" s="49" t="s">
        <v>21</v>
      </c>
      <c r="E153" s="246">
        <v>282</v>
      </c>
      <c r="F153" s="246">
        <v>282.6</v>
      </c>
      <c r="G153" s="247">
        <f>F153/E153*100</f>
        <v>100.21276595744682</v>
      </c>
    </row>
    <row r="154" spans="2:7" ht="15" customHeight="1" hidden="1">
      <c r="B154" s="253"/>
      <c r="C154" s="46" t="s">
        <v>340</v>
      </c>
      <c r="D154" s="49" t="s">
        <v>341</v>
      </c>
      <c r="E154" s="246">
        <v>0</v>
      </c>
      <c r="F154" s="246">
        <v>0</v>
      </c>
      <c r="G154" s="247">
        <v>0</v>
      </c>
    </row>
    <row r="155" spans="2:7" ht="24" customHeight="1">
      <c r="B155" s="253"/>
      <c r="C155" s="44" t="s">
        <v>545</v>
      </c>
      <c r="D155" s="51" t="s">
        <v>145</v>
      </c>
      <c r="E155" s="159">
        <v>86.3</v>
      </c>
      <c r="F155" s="159">
        <v>86.3</v>
      </c>
      <c r="G155" s="241">
        <f>F155/E155*100</f>
        <v>100</v>
      </c>
    </row>
    <row r="156" spans="2:7" ht="24" customHeight="1">
      <c r="B156" s="253"/>
      <c r="C156" s="3" t="s">
        <v>398</v>
      </c>
      <c r="D156" s="60" t="s">
        <v>399</v>
      </c>
      <c r="E156" s="241">
        <f>E157</f>
        <v>2316.1</v>
      </c>
      <c r="F156" s="241">
        <f>F157</f>
        <v>2335.3</v>
      </c>
      <c r="G156" s="241">
        <f>F156/E156*100</f>
        <v>100.82897975044256</v>
      </c>
    </row>
    <row r="157" spans="2:7" ht="29.25" customHeight="1">
      <c r="B157" s="253"/>
      <c r="C157" s="3" t="s">
        <v>403</v>
      </c>
      <c r="D157" s="60" t="s">
        <v>404</v>
      </c>
      <c r="E157" s="244">
        <v>2316.1</v>
      </c>
      <c r="F157" s="159">
        <v>2335.3</v>
      </c>
      <c r="G157" s="241">
        <f>F157/E157*100</f>
        <v>100.82897975044256</v>
      </c>
    </row>
    <row r="158" spans="2:7" ht="15" customHeight="1">
      <c r="B158" s="253" t="s">
        <v>394</v>
      </c>
      <c r="C158" s="14" t="s">
        <v>405</v>
      </c>
      <c r="D158" s="59" t="s">
        <v>406</v>
      </c>
      <c r="E158" s="146">
        <f>E159+E161</f>
        <v>4783.1</v>
      </c>
      <c r="F158" s="146">
        <f>F159+F161</f>
        <v>4753.5</v>
      </c>
      <c r="G158" s="146">
        <f>F158/E158*100</f>
        <v>99.38115448140327</v>
      </c>
    </row>
    <row r="159" spans="2:7" s="2" customFormat="1" ht="15.75" customHeight="1">
      <c r="B159" s="253"/>
      <c r="C159" s="3" t="s">
        <v>407</v>
      </c>
      <c r="D159" s="60" t="s">
        <v>408</v>
      </c>
      <c r="E159" s="119">
        <f>E160</f>
        <v>0</v>
      </c>
      <c r="F159" s="119">
        <f>F160</f>
        <v>-29.8</v>
      </c>
      <c r="G159" s="119">
        <v>0</v>
      </c>
    </row>
    <row r="160" spans="2:7" ht="16.5" customHeight="1">
      <c r="B160" s="253"/>
      <c r="C160" s="3" t="s">
        <v>409</v>
      </c>
      <c r="D160" s="60" t="s">
        <v>410</v>
      </c>
      <c r="E160" s="119">
        <v>0</v>
      </c>
      <c r="F160" s="162">
        <v>-29.8</v>
      </c>
      <c r="G160" s="119">
        <v>0</v>
      </c>
    </row>
    <row r="161" spans="2:7" ht="13.5" customHeight="1">
      <c r="B161" s="253"/>
      <c r="C161" s="3" t="s">
        <v>411</v>
      </c>
      <c r="D161" s="60" t="s">
        <v>412</v>
      </c>
      <c r="E161" s="159">
        <v>4783.1</v>
      </c>
      <c r="F161" s="159">
        <v>4783.3</v>
      </c>
      <c r="G161" s="119">
        <f aca="true" t="shared" si="4" ref="G161:G224">F161/E161*100</f>
        <v>100.00418138863915</v>
      </c>
    </row>
    <row r="162" spans="1:7" ht="17.25" customHeight="1">
      <c r="A162" s="41"/>
      <c r="B162" s="251" t="s">
        <v>395</v>
      </c>
      <c r="C162" s="68" t="s">
        <v>413</v>
      </c>
      <c r="D162" s="79" t="s">
        <v>414</v>
      </c>
      <c r="E162" s="206">
        <f>E163+E237+E238+E235</f>
        <v>1409565.7000000002</v>
      </c>
      <c r="F162" s="206">
        <f>F163+F237+F238</f>
        <v>1268294.8000000003</v>
      </c>
      <c r="G162" s="145">
        <f t="shared" si="4"/>
        <v>89.97770022355114</v>
      </c>
    </row>
    <row r="163" spans="1:7" ht="27" customHeight="1">
      <c r="A163" s="41"/>
      <c r="B163" s="251" t="s">
        <v>396</v>
      </c>
      <c r="C163" s="69" t="s">
        <v>443</v>
      </c>
      <c r="D163" s="79" t="s">
        <v>442</v>
      </c>
      <c r="E163" s="206">
        <f>E164+E168+E189+E228</f>
        <v>1268775.1</v>
      </c>
      <c r="F163" s="206">
        <f>F164+F168+F189+F228</f>
        <v>1268607.7000000002</v>
      </c>
      <c r="G163" s="145">
        <f t="shared" si="4"/>
        <v>99.98680617234686</v>
      </c>
    </row>
    <row r="164" spans="1:7" ht="23.25" customHeight="1">
      <c r="A164" s="41"/>
      <c r="B164" s="251" t="s">
        <v>438</v>
      </c>
      <c r="C164" s="21" t="s">
        <v>415</v>
      </c>
      <c r="D164" s="80" t="s">
        <v>193</v>
      </c>
      <c r="E164" s="207">
        <f>E165+E167+E166</f>
        <v>105578.5</v>
      </c>
      <c r="F164" s="207">
        <f>F165+F167+F166</f>
        <v>105578.5</v>
      </c>
      <c r="G164" s="224">
        <f t="shared" si="4"/>
        <v>100</v>
      </c>
    </row>
    <row r="165" spans="1:7" ht="28.5" customHeight="1">
      <c r="A165" s="41"/>
      <c r="B165" s="251"/>
      <c r="C165" s="3" t="s">
        <v>444</v>
      </c>
      <c r="D165" s="81" t="s">
        <v>194</v>
      </c>
      <c r="E165" s="266">
        <v>21261.4</v>
      </c>
      <c r="F165" s="266">
        <v>21261.4</v>
      </c>
      <c r="G165" s="241">
        <f t="shared" si="4"/>
        <v>100</v>
      </c>
    </row>
    <row r="166" spans="1:7" ht="30" customHeight="1">
      <c r="A166" s="41"/>
      <c r="B166" s="251"/>
      <c r="C166" s="3" t="s">
        <v>444</v>
      </c>
      <c r="D166" s="81" t="s">
        <v>194</v>
      </c>
      <c r="E166" s="266">
        <v>56750.5</v>
      </c>
      <c r="F166" s="266">
        <v>56750.5</v>
      </c>
      <c r="G166" s="241">
        <f t="shared" si="4"/>
        <v>100</v>
      </c>
    </row>
    <row r="167" spans="1:7" ht="24.75" customHeight="1">
      <c r="A167" s="41"/>
      <c r="B167" s="251"/>
      <c r="C167" s="3" t="s">
        <v>195</v>
      </c>
      <c r="D167" s="81" t="s">
        <v>196</v>
      </c>
      <c r="E167" s="266">
        <v>27566.6</v>
      </c>
      <c r="F167" s="266">
        <v>27566.6</v>
      </c>
      <c r="G167" s="241">
        <f t="shared" si="4"/>
        <v>100</v>
      </c>
    </row>
    <row r="168" spans="1:7" ht="25.5" customHeight="1">
      <c r="A168" s="41"/>
      <c r="B168" s="251" t="s">
        <v>439</v>
      </c>
      <c r="C168" s="21" t="s">
        <v>546</v>
      </c>
      <c r="D168" s="82" t="s">
        <v>197</v>
      </c>
      <c r="E168" s="207">
        <f>SUM(E169:E173)+E176+E179</f>
        <v>285044.39999999997</v>
      </c>
      <c r="F168" s="207">
        <f>SUM(F169:F173)+F176+F179</f>
        <v>285044.39999999997</v>
      </c>
      <c r="G168" s="224">
        <f t="shared" si="4"/>
        <v>100</v>
      </c>
    </row>
    <row r="169" spans="1:7" ht="23.25" customHeight="1">
      <c r="A169" s="41"/>
      <c r="B169" s="251"/>
      <c r="C169" s="3" t="s">
        <v>141</v>
      </c>
      <c r="D169" s="83" t="s">
        <v>198</v>
      </c>
      <c r="E169" s="218">
        <v>3134.9</v>
      </c>
      <c r="F169" s="218">
        <v>3134.9</v>
      </c>
      <c r="G169" s="241">
        <f t="shared" si="4"/>
        <v>100</v>
      </c>
    </row>
    <row r="170" spans="1:7" ht="47.25" customHeight="1">
      <c r="A170" s="41"/>
      <c r="B170" s="251"/>
      <c r="C170" s="84" t="s">
        <v>202</v>
      </c>
      <c r="D170" s="83" t="s">
        <v>203</v>
      </c>
      <c r="E170" s="213">
        <v>833.1</v>
      </c>
      <c r="F170" s="213">
        <v>833.1</v>
      </c>
      <c r="G170" s="241">
        <f t="shared" si="4"/>
        <v>100</v>
      </c>
    </row>
    <row r="171" spans="1:7" ht="26.25" customHeight="1">
      <c r="A171" s="41"/>
      <c r="B171" s="251"/>
      <c r="C171" s="85" t="s">
        <v>204</v>
      </c>
      <c r="D171" s="83" t="s">
        <v>205</v>
      </c>
      <c r="E171" s="213">
        <v>925.9</v>
      </c>
      <c r="F171" s="213">
        <v>925.9</v>
      </c>
      <c r="G171" s="241">
        <f t="shared" si="4"/>
        <v>100</v>
      </c>
    </row>
    <row r="172" spans="1:7" ht="39.75" customHeight="1">
      <c r="A172" s="41"/>
      <c r="B172" s="251"/>
      <c r="C172" s="201" t="s">
        <v>313</v>
      </c>
      <c r="D172" s="83" t="s">
        <v>314</v>
      </c>
      <c r="E172" s="213">
        <v>1557.2</v>
      </c>
      <c r="F172" s="213">
        <v>1557.2</v>
      </c>
      <c r="G172" s="241">
        <f t="shared" si="4"/>
        <v>100</v>
      </c>
    </row>
    <row r="173" spans="1:7" ht="36.75" customHeight="1">
      <c r="A173" s="41"/>
      <c r="B173" s="251"/>
      <c r="C173" s="201" t="s">
        <v>519</v>
      </c>
      <c r="D173" s="83" t="s">
        <v>516</v>
      </c>
      <c r="E173" s="213">
        <f>E174+E175</f>
        <v>25871.1</v>
      </c>
      <c r="F173" s="213">
        <f>F174+F175</f>
        <v>25871.1</v>
      </c>
      <c r="G173" s="241">
        <f t="shared" si="4"/>
        <v>100</v>
      </c>
    </row>
    <row r="174" spans="1:7" ht="16.5" customHeight="1">
      <c r="A174" s="41"/>
      <c r="B174" s="251"/>
      <c r="C174" s="201" t="s">
        <v>517</v>
      </c>
      <c r="D174" s="83"/>
      <c r="E174" s="213">
        <v>23025.3</v>
      </c>
      <c r="F174" s="213">
        <v>23025.3</v>
      </c>
      <c r="G174" s="241">
        <f t="shared" si="4"/>
        <v>100</v>
      </c>
    </row>
    <row r="175" spans="1:7" ht="16.5" customHeight="1">
      <c r="A175" s="41"/>
      <c r="B175" s="251"/>
      <c r="C175" s="201" t="s">
        <v>518</v>
      </c>
      <c r="D175" s="83"/>
      <c r="E175" s="213">
        <v>2845.8</v>
      </c>
      <c r="F175" s="213">
        <v>2845.8</v>
      </c>
      <c r="G175" s="241">
        <f t="shared" si="4"/>
        <v>100</v>
      </c>
    </row>
    <row r="176" spans="1:7" ht="30" customHeight="1">
      <c r="A176" s="41"/>
      <c r="B176" s="251"/>
      <c r="C176" s="201" t="s">
        <v>520</v>
      </c>
      <c r="D176" s="83" t="s">
        <v>521</v>
      </c>
      <c r="E176" s="213">
        <f>E177+E178</f>
        <v>6127.6</v>
      </c>
      <c r="F176" s="213">
        <f>F177+F178</f>
        <v>6127.6</v>
      </c>
      <c r="G176" s="241">
        <f t="shared" si="4"/>
        <v>100</v>
      </c>
    </row>
    <row r="177" spans="1:7" ht="16.5" customHeight="1">
      <c r="A177" s="41"/>
      <c r="B177" s="251"/>
      <c r="C177" s="201" t="s">
        <v>517</v>
      </c>
      <c r="D177" s="83"/>
      <c r="E177" s="213">
        <v>5453.6</v>
      </c>
      <c r="F177" s="213">
        <v>5453.6</v>
      </c>
      <c r="G177" s="241">
        <f t="shared" si="4"/>
        <v>100</v>
      </c>
    </row>
    <row r="178" spans="1:7" ht="16.5" customHeight="1">
      <c r="A178" s="41"/>
      <c r="B178" s="251"/>
      <c r="C178" s="201" t="s">
        <v>518</v>
      </c>
      <c r="D178" s="83"/>
      <c r="E178" s="213">
        <v>674</v>
      </c>
      <c r="F178" s="213">
        <v>674</v>
      </c>
      <c r="G178" s="241">
        <f t="shared" si="4"/>
        <v>100</v>
      </c>
    </row>
    <row r="179" spans="1:7" ht="13.5" customHeight="1">
      <c r="A179" s="41"/>
      <c r="B179" s="251"/>
      <c r="C179" s="86" t="s">
        <v>417</v>
      </c>
      <c r="D179" s="87" t="s">
        <v>206</v>
      </c>
      <c r="E179" s="211">
        <f>E180</f>
        <v>246594.59999999998</v>
      </c>
      <c r="F179" s="211">
        <f>F180</f>
        <v>246594.59999999998</v>
      </c>
      <c r="G179" s="145">
        <f t="shared" si="4"/>
        <v>100</v>
      </c>
    </row>
    <row r="180" spans="1:7" ht="15.75" customHeight="1">
      <c r="A180" s="41"/>
      <c r="B180" s="251"/>
      <c r="C180" s="88" t="s">
        <v>418</v>
      </c>
      <c r="D180" s="89" t="s">
        <v>207</v>
      </c>
      <c r="E180" s="212">
        <f>SUM(E181:E188)</f>
        <v>246594.59999999998</v>
      </c>
      <c r="F180" s="212">
        <f>SUM(F181:F188)</f>
        <v>246594.59999999998</v>
      </c>
      <c r="G180" s="164">
        <f t="shared" si="4"/>
        <v>100</v>
      </c>
    </row>
    <row r="181" spans="1:7" ht="28.5" customHeight="1">
      <c r="A181" s="41"/>
      <c r="B181" s="251"/>
      <c r="C181" s="31" t="s">
        <v>522</v>
      </c>
      <c r="D181" s="90" t="s">
        <v>523</v>
      </c>
      <c r="E181" s="200">
        <v>199.4</v>
      </c>
      <c r="F181" s="200">
        <v>199.4</v>
      </c>
      <c r="G181" s="158">
        <v>0</v>
      </c>
    </row>
    <row r="182" spans="1:7" ht="27.75" customHeight="1">
      <c r="A182" s="41"/>
      <c r="B182" s="256"/>
      <c r="C182" s="31" t="s">
        <v>333</v>
      </c>
      <c r="D182" s="90" t="s">
        <v>208</v>
      </c>
      <c r="E182" s="200">
        <v>229516.4</v>
      </c>
      <c r="F182" s="217">
        <v>229516.4</v>
      </c>
      <c r="G182" s="158">
        <f t="shared" si="4"/>
        <v>100</v>
      </c>
    </row>
    <row r="183" spans="1:7" ht="27.75" customHeight="1">
      <c r="A183" s="41"/>
      <c r="B183" s="256"/>
      <c r="C183" s="31" t="s">
        <v>209</v>
      </c>
      <c r="D183" s="90" t="s">
        <v>210</v>
      </c>
      <c r="E183" s="200">
        <v>5307.3</v>
      </c>
      <c r="F183" s="217">
        <v>5307.3</v>
      </c>
      <c r="G183" s="158">
        <f t="shared" si="4"/>
        <v>100</v>
      </c>
    </row>
    <row r="184" spans="1:7" ht="25.5" customHeight="1">
      <c r="A184" s="41"/>
      <c r="B184" s="256"/>
      <c r="C184" s="31" t="s">
        <v>211</v>
      </c>
      <c r="D184" s="90" t="s">
        <v>212</v>
      </c>
      <c r="E184" s="200">
        <v>4096.3</v>
      </c>
      <c r="F184" s="217">
        <v>4096.3</v>
      </c>
      <c r="G184" s="158">
        <f t="shared" si="4"/>
        <v>100</v>
      </c>
    </row>
    <row r="185" spans="1:7" ht="24.75" customHeight="1">
      <c r="A185" s="41"/>
      <c r="B185" s="256"/>
      <c r="C185" s="31" t="s">
        <v>213</v>
      </c>
      <c r="D185" s="90" t="s">
        <v>214</v>
      </c>
      <c r="E185" s="200">
        <v>3427.7</v>
      </c>
      <c r="F185" s="217">
        <v>3427.7</v>
      </c>
      <c r="G185" s="158">
        <f t="shared" si="4"/>
        <v>100</v>
      </c>
    </row>
    <row r="186" spans="1:7" ht="39.75" customHeight="1">
      <c r="A186" s="41"/>
      <c r="B186" s="256"/>
      <c r="C186" s="31" t="s">
        <v>524</v>
      </c>
      <c r="D186" s="90" t="s">
        <v>525</v>
      </c>
      <c r="E186" s="200">
        <v>47.5</v>
      </c>
      <c r="F186" s="217">
        <v>47.5</v>
      </c>
      <c r="G186" s="158">
        <f t="shared" si="4"/>
        <v>100</v>
      </c>
    </row>
    <row r="187" spans="1:7" ht="50.25" customHeight="1" hidden="1">
      <c r="A187" s="41"/>
      <c r="B187" s="256"/>
      <c r="C187" s="31" t="s">
        <v>249</v>
      </c>
      <c r="D187" s="90" t="s">
        <v>250</v>
      </c>
      <c r="E187" s="200">
        <v>0</v>
      </c>
      <c r="F187" s="217">
        <v>0</v>
      </c>
      <c r="G187" s="158">
        <v>0</v>
      </c>
    </row>
    <row r="188" spans="1:7" ht="49.5" customHeight="1">
      <c r="A188" s="41"/>
      <c r="B188" s="256"/>
      <c r="C188" s="32" t="s">
        <v>526</v>
      </c>
      <c r="D188" s="90" t="s">
        <v>216</v>
      </c>
      <c r="E188" s="200">
        <v>4000</v>
      </c>
      <c r="F188" s="217">
        <v>4000</v>
      </c>
      <c r="G188" s="158">
        <f t="shared" si="4"/>
        <v>100</v>
      </c>
    </row>
    <row r="189" spans="1:7" ht="27.75" customHeight="1">
      <c r="A189" s="41"/>
      <c r="B189" s="251" t="s">
        <v>440</v>
      </c>
      <c r="C189" s="259" t="s">
        <v>478</v>
      </c>
      <c r="D189" s="80" t="s">
        <v>217</v>
      </c>
      <c r="E189" s="214">
        <f>E190+E191+SUM(E224:E227)</f>
        <v>876868.4000000001</v>
      </c>
      <c r="F189" s="214">
        <f>F190+F191+SUM(F224:F227)</f>
        <v>876701.0000000001</v>
      </c>
      <c r="G189" s="224">
        <f t="shared" si="4"/>
        <v>99.98090933599613</v>
      </c>
    </row>
    <row r="190" spans="1:7" ht="38.25" customHeight="1">
      <c r="A190" s="41"/>
      <c r="B190" s="251"/>
      <c r="C190" s="92" t="s">
        <v>547</v>
      </c>
      <c r="D190" s="93" t="s">
        <v>218</v>
      </c>
      <c r="E190" s="213">
        <v>31665.8</v>
      </c>
      <c r="F190" s="213">
        <v>31665.8</v>
      </c>
      <c r="G190" s="119">
        <f t="shared" si="4"/>
        <v>100</v>
      </c>
    </row>
    <row r="191" spans="1:7" ht="27.75" customHeight="1">
      <c r="A191" s="41"/>
      <c r="B191" s="251"/>
      <c r="C191" s="260" t="s">
        <v>479</v>
      </c>
      <c r="D191" s="261" t="s">
        <v>219</v>
      </c>
      <c r="E191" s="262">
        <f>SUM(E192:E223)</f>
        <v>817737.1000000001</v>
      </c>
      <c r="F191" s="262">
        <f>SUM(F192:F223)</f>
        <v>817572.6000000001</v>
      </c>
      <c r="G191" s="263">
        <f t="shared" si="4"/>
        <v>99.97988351023818</v>
      </c>
    </row>
    <row r="192" spans="1:7" ht="37.5" customHeight="1">
      <c r="A192" s="41"/>
      <c r="B192" s="251"/>
      <c r="C192" s="96" t="s">
        <v>342</v>
      </c>
      <c r="D192" s="97" t="s">
        <v>220</v>
      </c>
      <c r="E192" s="118">
        <v>4.4</v>
      </c>
      <c r="F192" s="118">
        <v>4.4</v>
      </c>
      <c r="G192" s="245">
        <f t="shared" si="4"/>
        <v>100</v>
      </c>
    </row>
    <row r="193" spans="1:7" ht="54" customHeight="1">
      <c r="A193" s="41"/>
      <c r="B193" s="251"/>
      <c r="C193" s="96" t="s">
        <v>343</v>
      </c>
      <c r="D193" s="97" t="s">
        <v>221</v>
      </c>
      <c r="E193" s="216">
        <v>17743.2</v>
      </c>
      <c r="F193" s="216">
        <v>17743.2</v>
      </c>
      <c r="G193" s="245">
        <f t="shared" si="4"/>
        <v>100</v>
      </c>
    </row>
    <row r="194" spans="1:7" ht="50.25" customHeight="1">
      <c r="A194" s="41"/>
      <c r="B194" s="251"/>
      <c r="C194" s="30" t="s">
        <v>548</v>
      </c>
      <c r="D194" s="97" t="s">
        <v>222</v>
      </c>
      <c r="E194" s="217">
        <v>45800</v>
      </c>
      <c r="F194" s="217">
        <v>45800</v>
      </c>
      <c r="G194" s="245">
        <f t="shared" si="4"/>
        <v>100</v>
      </c>
    </row>
    <row r="195" spans="1:7" ht="55.5" customHeight="1">
      <c r="A195" s="41"/>
      <c r="B195" s="251"/>
      <c r="C195" s="98" t="s">
        <v>549</v>
      </c>
      <c r="D195" s="97" t="s">
        <v>224</v>
      </c>
      <c r="E195" s="217">
        <v>62.5</v>
      </c>
      <c r="F195" s="217">
        <v>62.5</v>
      </c>
      <c r="G195" s="245">
        <f t="shared" si="4"/>
        <v>100</v>
      </c>
    </row>
    <row r="196" spans="1:7" ht="31.5" customHeight="1">
      <c r="A196" s="41"/>
      <c r="B196" s="251"/>
      <c r="C196" s="31" t="s">
        <v>484</v>
      </c>
      <c r="D196" s="97" t="s">
        <v>225</v>
      </c>
      <c r="E196" s="217">
        <v>464.2</v>
      </c>
      <c r="F196" s="217">
        <v>464.2</v>
      </c>
      <c r="G196" s="245">
        <f t="shared" si="4"/>
        <v>100</v>
      </c>
    </row>
    <row r="197" spans="1:7" ht="40.5" customHeight="1">
      <c r="A197" s="41"/>
      <c r="B197" s="251"/>
      <c r="C197" s="31" t="s">
        <v>550</v>
      </c>
      <c r="D197" s="97" t="s">
        <v>528</v>
      </c>
      <c r="E197" s="216">
        <v>94.6</v>
      </c>
      <c r="F197" s="217">
        <v>94.6</v>
      </c>
      <c r="G197" s="245">
        <f t="shared" si="4"/>
        <v>100</v>
      </c>
    </row>
    <row r="198" spans="1:7" ht="54.75" customHeight="1">
      <c r="A198" s="41"/>
      <c r="B198" s="251"/>
      <c r="C198" s="99" t="s">
        <v>146</v>
      </c>
      <c r="D198" s="97" t="s">
        <v>226</v>
      </c>
      <c r="E198" s="217">
        <v>242940.4</v>
      </c>
      <c r="F198" s="217">
        <v>242940.4</v>
      </c>
      <c r="G198" s="245">
        <f t="shared" si="4"/>
        <v>100</v>
      </c>
    </row>
    <row r="199" spans="1:7" ht="34.5" customHeight="1">
      <c r="A199" s="41"/>
      <c r="B199" s="251"/>
      <c r="C199" s="99" t="s">
        <v>227</v>
      </c>
      <c r="D199" s="97" t="s">
        <v>228</v>
      </c>
      <c r="E199" s="217">
        <v>147.5</v>
      </c>
      <c r="F199" s="217">
        <v>147.1</v>
      </c>
      <c r="G199" s="245">
        <f t="shared" si="4"/>
        <v>99.72881355932202</v>
      </c>
    </row>
    <row r="200" spans="1:7" ht="46.5" customHeight="1">
      <c r="A200" s="41"/>
      <c r="B200" s="251"/>
      <c r="C200" s="99" t="s">
        <v>229</v>
      </c>
      <c r="D200" s="97" t="s">
        <v>230</v>
      </c>
      <c r="E200" s="217">
        <v>38.9</v>
      </c>
      <c r="F200" s="217">
        <v>38.9</v>
      </c>
      <c r="G200" s="245">
        <f t="shared" si="4"/>
        <v>100</v>
      </c>
    </row>
    <row r="201" spans="1:7" ht="48" customHeight="1">
      <c r="A201" s="41"/>
      <c r="B201" s="251"/>
      <c r="C201" s="100" t="s">
        <v>458</v>
      </c>
      <c r="D201" s="97" t="s">
        <v>232</v>
      </c>
      <c r="E201" s="217">
        <v>3932.4</v>
      </c>
      <c r="F201" s="217">
        <v>3932.4</v>
      </c>
      <c r="G201" s="245">
        <f t="shared" si="4"/>
        <v>100</v>
      </c>
    </row>
    <row r="202" spans="1:7" ht="48" customHeight="1">
      <c r="A202" s="41"/>
      <c r="B202" s="251"/>
      <c r="C202" s="32" t="s">
        <v>152</v>
      </c>
      <c r="D202" s="97" t="s">
        <v>233</v>
      </c>
      <c r="E202" s="217">
        <v>16356.9</v>
      </c>
      <c r="F202" s="217">
        <v>16356.9</v>
      </c>
      <c r="G202" s="245">
        <f t="shared" si="4"/>
        <v>100</v>
      </c>
    </row>
    <row r="203" spans="1:7" ht="49.5" customHeight="1">
      <c r="A203" s="41"/>
      <c r="B203" s="251"/>
      <c r="C203" s="99" t="s">
        <v>138</v>
      </c>
      <c r="D203" s="97" t="s">
        <v>234</v>
      </c>
      <c r="E203" s="216">
        <v>1332.9</v>
      </c>
      <c r="F203" s="216">
        <v>1332.9</v>
      </c>
      <c r="G203" s="245">
        <f t="shared" si="4"/>
        <v>100</v>
      </c>
    </row>
    <row r="204" spans="1:7" ht="35.25" customHeight="1">
      <c r="A204" s="41"/>
      <c r="B204" s="251"/>
      <c r="C204" s="99" t="s">
        <v>143</v>
      </c>
      <c r="D204" s="97" t="s">
        <v>235</v>
      </c>
      <c r="E204" s="216">
        <v>27075.5</v>
      </c>
      <c r="F204" s="216">
        <v>27075.5</v>
      </c>
      <c r="G204" s="245">
        <f t="shared" si="4"/>
        <v>100</v>
      </c>
    </row>
    <row r="205" spans="1:7" ht="46.5" customHeight="1">
      <c r="A205" s="41"/>
      <c r="B205" s="251"/>
      <c r="C205" s="101" t="s">
        <v>551</v>
      </c>
      <c r="D205" s="97" t="s">
        <v>236</v>
      </c>
      <c r="E205" s="216">
        <v>404.7</v>
      </c>
      <c r="F205" s="216">
        <v>404.7</v>
      </c>
      <c r="G205" s="245">
        <f t="shared" si="4"/>
        <v>100</v>
      </c>
    </row>
    <row r="206" spans="1:7" ht="62.25" customHeight="1">
      <c r="A206" s="41"/>
      <c r="B206" s="251"/>
      <c r="C206" s="101" t="s">
        <v>74</v>
      </c>
      <c r="D206" s="97" t="s">
        <v>238</v>
      </c>
      <c r="E206" s="217">
        <v>1828.8</v>
      </c>
      <c r="F206" s="217">
        <v>1786.4</v>
      </c>
      <c r="G206" s="245">
        <f t="shared" si="4"/>
        <v>97.68153980752406</v>
      </c>
    </row>
    <row r="207" spans="1:7" ht="47.25" customHeight="1">
      <c r="A207" s="41"/>
      <c r="B207" s="251"/>
      <c r="C207" s="32" t="s">
        <v>331</v>
      </c>
      <c r="D207" s="97" t="s">
        <v>239</v>
      </c>
      <c r="E207" s="217">
        <v>55.4</v>
      </c>
      <c r="F207" s="217">
        <v>55.4</v>
      </c>
      <c r="G207" s="245">
        <f t="shared" si="4"/>
        <v>100</v>
      </c>
    </row>
    <row r="208" spans="1:7" ht="36.75" customHeight="1">
      <c r="A208" s="41"/>
      <c r="B208" s="251"/>
      <c r="C208" s="31" t="s">
        <v>12</v>
      </c>
      <c r="D208" s="97" t="s">
        <v>240</v>
      </c>
      <c r="E208" s="217">
        <v>394.4</v>
      </c>
      <c r="F208" s="217">
        <v>394.4</v>
      </c>
      <c r="G208" s="245">
        <f t="shared" si="4"/>
        <v>100</v>
      </c>
    </row>
    <row r="209" spans="1:7" ht="37.5" customHeight="1">
      <c r="A209" s="41"/>
      <c r="B209" s="251"/>
      <c r="C209" s="31" t="s">
        <v>13</v>
      </c>
      <c r="D209" s="97" t="s">
        <v>241</v>
      </c>
      <c r="E209" s="217">
        <v>1040.2</v>
      </c>
      <c r="F209" s="217">
        <v>1040.2</v>
      </c>
      <c r="G209" s="245">
        <f t="shared" si="4"/>
        <v>100</v>
      </c>
    </row>
    <row r="210" spans="1:7" ht="60" customHeight="1">
      <c r="A210" s="41"/>
      <c r="B210" s="251"/>
      <c r="C210" s="32" t="s">
        <v>72</v>
      </c>
      <c r="D210" s="97" t="s">
        <v>251</v>
      </c>
      <c r="E210" s="217">
        <v>111054.7</v>
      </c>
      <c r="F210" s="217">
        <v>111054.7</v>
      </c>
      <c r="G210" s="245">
        <f t="shared" si="4"/>
        <v>100</v>
      </c>
    </row>
    <row r="211" spans="1:7" ht="64.5" customHeight="1">
      <c r="A211" s="41"/>
      <c r="B211" s="251"/>
      <c r="C211" s="32" t="s">
        <v>73</v>
      </c>
      <c r="D211" s="97" t="s">
        <v>253</v>
      </c>
      <c r="E211" s="217">
        <v>747.7</v>
      </c>
      <c r="F211" s="217">
        <v>747.7</v>
      </c>
      <c r="G211" s="245">
        <f t="shared" si="4"/>
        <v>100</v>
      </c>
    </row>
    <row r="212" spans="1:7" ht="60" customHeight="1">
      <c r="A212" s="41"/>
      <c r="B212" s="251"/>
      <c r="C212" s="32" t="s">
        <v>72</v>
      </c>
      <c r="D212" s="97" t="s">
        <v>255</v>
      </c>
      <c r="E212" s="217">
        <v>205.4</v>
      </c>
      <c r="F212" s="216">
        <v>205.4</v>
      </c>
      <c r="G212" s="245">
        <f t="shared" si="4"/>
        <v>100</v>
      </c>
    </row>
    <row r="213" spans="1:8" ht="51" customHeight="1">
      <c r="A213" s="41"/>
      <c r="B213" s="251"/>
      <c r="C213" s="32" t="s">
        <v>256</v>
      </c>
      <c r="D213" s="97" t="s">
        <v>257</v>
      </c>
      <c r="E213" s="217">
        <v>37331.6</v>
      </c>
      <c r="F213" s="217">
        <v>37331.6</v>
      </c>
      <c r="G213" s="245">
        <f t="shared" si="4"/>
        <v>100</v>
      </c>
      <c r="H213" s="41" t="s">
        <v>330</v>
      </c>
    </row>
    <row r="214" spans="1:7" ht="52.5" customHeight="1">
      <c r="A214" s="41"/>
      <c r="B214" s="251"/>
      <c r="C214" s="32" t="s">
        <v>183</v>
      </c>
      <c r="D214" s="97" t="s">
        <v>258</v>
      </c>
      <c r="E214" s="216">
        <v>927.1</v>
      </c>
      <c r="F214" s="216">
        <v>927.1</v>
      </c>
      <c r="G214" s="245">
        <f t="shared" si="4"/>
        <v>100</v>
      </c>
    </row>
    <row r="215" spans="1:7" ht="52.5" customHeight="1">
      <c r="A215" s="41"/>
      <c r="B215" s="251"/>
      <c r="C215" s="31" t="s">
        <v>552</v>
      </c>
      <c r="D215" s="97" t="s">
        <v>259</v>
      </c>
      <c r="E215" s="216">
        <v>928.4</v>
      </c>
      <c r="F215" s="216">
        <v>928.4</v>
      </c>
      <c r="G215" s="245">
        <f t="shared" si="4"/>
        <v>100</v>
      </c>
    </row>
    <row r="216" spans="1:7" ht="38.25" customHeight="1">
      <c r="A216" s="41"/>
      <c r="B216" s="251"/>
      <c r="C216" s="31" t="s">
        <v>400</v>
      </c>
      <c r="D216" s="97" t="s">
        <v>260</v>
      </c>
      <c r="E216" s="216">
        <v>73.9</v>
      </c>
      <c r="F216" s="216">
        <v>73.9</v>
      </c>
      <c r="G216" s="245">
        <f t="shared" si="4"/>
        <v>100</v>
      </c>
    </row>
    <row r="217" spans="1:7" ht="38.25" customHeight="1">
      <c r="A217" s="41"/>
      <c r="B217" s="251"/>
      <c r="C217" s="31" t="s">
        <v>401</v>
      </c>
      <c r="D217" s="97" t="s">
        <v>261</v>
      </c>
      <c r="E217" s="216">
        <v>8035.6</v>
      </c>
      <c r="F217" s="216">
        <v>8035.6</v>
      </c>
      <c r="G217" s="245">
        <f t="shared" si="4"/>
        <v>100</v>
      </c>
    </row>
    <row r="218" spans="1:7" ht="66" customHeight="1">
      <c r="A218" s="41"/>
      <c r="B218" s="251"/>
      <c r="C218" s="32" t="s">
        <v>75</v>
      </c>
      <c r="D218" s="97" t="s">
        <v>263</v>
      </c>
      <c r="E218" s="216">
        <v>973.9</v>
      </c>
      <c r="F218" s="216">
        <v>973.9</v>
      </c>
      <c r="G218" s="245">
        <f t="shared" si="4"/>
        <v>100</v>
      </c>
    </row>
    <row r="219" spans="1:7" ht="40.5" customHeight="1">
      <c r="A219" s="41"/>
      <c r="B219" s="251"/>
      <c r="C219" s="32" t="s">
        <v>139</v>
      </c>
      <c r="D219" s="97" t="s">
        <v>264</v>
      </c>
      <c r="E219" s="216">
        <v>14291.4</v>
      </c>
      <c r="F219" s="216">
        <v>14291.4</v>
      </c>
      <c r="G219" s="245">
        <f t="shared" si="4"/>
        <v>100</v>
      </c>
    </row>
    <row r="220" spans="1:7" ht="42.75" customHeight="1">
      <c r="A220" s="41"/>
      <c r="B220" s="251"/>
      <c r="C220" s="32" t="s">
        <v>265</v>
      </c>
      <c r="D220" s="97" t="s">
        <v>266</v>
      </c>
      <c r="E220" s="216">
        <v>500.1</v>
      </c>
      <c r="F220" s="216">
        <v>500.1</v>
      </c>
      <c r="G220" s="245">
        <f t="shared" si="4"/>
        <v>100</v>
      </c>
    </row>
    <row r="221" spans="1:7" ht="37.5" customHeight="1">
      <c r="A221" s="41"/>
      <c r="B221" s="251"/>
      <c r="C221" s="32" t="s">
        <v>27</v>
      </c>
      <c r="D221" s="97" t="s">
        <v>267</v>
      </c>
      <c r="E221" s="216">
        <v>681.7</v>
      </c>
      <c r="F221" s="216">
        <v>560</v>
      </c>
      <c r="G221" s="245">
        <f t="shared" si="4"/>
        <v>82.14757224585594</v>
      </c>
    </row>
    <row r="222" spans="1:7" ht="47.25" customHeight="1">
      <c r="A222" s="41"/>
      <c r="B222" s="251"/>
      <c r="C222" s="99" t="s">
        <v>140</v>
      </c>
      <c r="D222" s="97" t="s">
        <v>268</v>
      </c>
      <c r="E222" s="216">
        <v>282223.5</v>
      </c>
      <c r="F222" s="216">
        <v>282223.5</v>
      </c>
      <c r="G222" s="245">
        <f t="shared" si="4"/>
        <v>100</v>
      </c>
    </row>
    <row r="223" spans="1:7" ht="49.5" customHeight="1">
      <c r="A223" s="41"/>
      <c r="B223" s="251"/>
      <c r="C223" s="99" t="s">
        <v>142</v>
      </c>
      <c r="D223" s="97" t="s">
        <v>269</v>
      </c>
      <c r="E223" s="216">
        <v>45.2</v>
      </c>
      <c r="F223" s="216">
        <v>45.2</v>
      </c>
      <c r="G223" s="245">
        <f t="shared" si="4"/>
        <v>100</v>
      </c>
    </row>
    <row r="224" spans="1:7" ht="36" customHeight="1">
      <c r="A224" s="41"/>
      <c r="B224" s="251"/>
      <c r="C224" s="44" t="s">
        <v>345</v>
      </c>
      <c r="D224" s="83" t="s">
        <v>270</v>
      </c>
      <c r="E224" s="213">
        <v>10457.5</v>
      </c>
      <c r="F224" s="213">
        <v>10457.5</v>
      </c>
      <c r="G224" s="241">
        <f t="shared" si="4"/>
        <v>100</v>
      </c>
    </row>
    <row r="225" spans="1:7" ht="37.5" customHeight="1">
      <c r="A225" s="41"/>
      <c r="B225" s="251"/>
      <c r="C225" s="44" t="s">
        <v>153</v>
      </c>
      <c r="D225" s="83" t="s">
        <v>271</v>
      </c>
      <c r="E225" s="213">
        <v>15139.4</v>
      </c>
      <c r="F225" s="213">
        <v>15139.4</v>
      </c>
      <c r="G225" s="241">
        <f aca="true" t="shared" si="5" ref="G225:G238">F225/E225*100</f>
        <v>100</v>
      </c>
    </row>
    <row r="226" spans="1:7" ht="24.75" customHeight="1">
      <c r="A226" s="41"/>
      <c r="B226" s="251"/>
      <c r="C226" s="44" t="s">
        <v>344</v>
      </c>
      <c r="D226" s="83" t="s">
        <v>272</v>
      </c>
      <c r="E226" s="213">
        <v>675.4</v>
      </c>
      <c r="F226" s="213">
        <v>675.4</v>
      </c>
      <c r="G226" s="119">
        <f t="shared" si="5"/>
        <v>100</v>
      </c>
    </row>
    <row r="227" spans="1:7" ht="34.5" customHeight="1">
      <c r="A227" s="41"/>
      <c r="B227" s="252"/>
      <c r="C227" s="234" t="s">
        <v>273</v>
      </c>
      <c r="D227" s="83" t="s">
        <v>274</v>
      </c>
      <c r="E227" s="266">
        <v>1193.2</v>
      </c>
      <c r="F227" s="213">
        <v>1190.3</v>
      </c>
      <c r="G227" s="119">
        <f t="shared" si="5"/>
        <v>99.75695608447872</v>
      </c>
    </row>
    <row r="228" spans="1:7" ht="17.25" customHeight="1">
      <c r="A228" s="41"/>
      <c r="B228" s="252" t="s">
        <v>441</v>
      </c>
      <c r="C228" s="21" t="s">
        <v>402</v>
      </c>
      <c r="D228" s="80" t="s">
        <v>185</v>
      </c>
      <c r="E228" s="207">
        <f>SUM(E229:E234)</f>
        <v>1283.8000000000002</v>
      </c>
      <c r="F228" s="207">
        <f>SUM(F229:F234)</f>
        <v>1283.8000000000002</v>
      </c>
      <c r="G228" s="163">
        <f t="shared" si="5"/>
        <v>100</v>
      </c>
    </row>
    <row r="229" spans="1:7" ht="39" customHeight="1">
      <c r="A229" s="41"/>
      <c r="B229" s="252"/>
      <c r="C229" s="106" t="s">
        <v>85</v>
      </c>
      <c r="D229" s="107" t="s">
        <v>86</v>
      </c>
      <c r="E229" s="218">
        <v>57.6</v>
      </c>
      <c r="F229" s="218">
        <v>57.6</v>
      </c>
      <c r="G229" s="119">
        <f t="shared" si="5"/>
        <v>100</v>
      </c>
    </row>
    <row r="230" spans="1:7" ht="53.25" customHeight="1">
      <c r="A230" s="41"/>
      <c r="B230" s="251"/>
      <c r="C230" s="36" t="s">
        <v>87</v>
      </c>
      <c r="D230" s="108" t="s">
        <v>88</v>
      </c>
      <c r="E230" s="219">
        <v>23.8</v>
      </c>
      <c r="F230" s="219">
        <v>23.8</v>
      </c>
      <c r="G230" s="119">
        <f t="shared" si="5"/>
        <v>100</v>
      </c>
    </row>
    <row r="231" spans="1:7" ht="38.25" customHeight="1">
      <c r="A231" s="41"/>
      <c r="B231" s="252"/>
      <c r="C231" s="36" t="s">
        <v>89</v>
      </c>
      <c r="D231" s="108" t="s">
        <v>90</v>
      </c>
      <c r="E231" s="219">
        <v>1000</v>
      </c>
      <c r="F231" s="219">
        <v>1000</v>
      </c>
      <c r="G231" s="119">
        <f t="shared" si="5"/>
        <v>100</v>
      </c>
    </row>
    <row r="232" spans="1:7" ht="48" customHeight="1">
      <c r="A232" s="41"/>
      <c r="B232" s="252"/>
      <c r="C232" s="273" t="s">
        <v>315</v>
      </c>
      <c r="D232" s="108" t="s">
        <v>316</v>
      </c>
      <c r="E232" s="220">
        <v>192.4</v>
      </c>
      <c r="F232" s="220">
        <v>192.4</v>
      </c>
      <c r="G232" s="119">
        <f t="shared" si="5"/>
        <v>100</v>
      </c>
    </row>
    <row r="233" spans="1:7" ht="48" customHeight="1">
      <c r="A233" s="41"/>
      <c r="B233" s="252"/>
      <c r="C233" s="38" t="s">
        <v>91</v>
      </c>
      <c r="D233" s="109" t="s">
        <v>93</v>
      </c>
      <c r="E233" s="272">
        <v>7.1</v>
      </c>
      <c r="F233" s="272">
        <v>7.1</v>
      </c>
      <c r="G233" s="119">
        <f t="shared" si="5"/>
        <v>100</v>
      </c>
    </row>
    <row r="234" spans="1:7" ht="48" customHeight="1">
      <c r="A234" s="41"/>
      <c r="B234" s="252"/>
      <c r="C234" s="38" t="s">
        <v>92</v>
      </c>
      <c r="D234" s="109" t="s">
        <v>94</v>
      </c>
      <c r="E234" s="272">
        <v>2.9</v>
      </c>
      <c r="F234" s="272">
        <v>2.9</v>
      </c>
      <c r="G234" s="119">
        <f t="shared" si="5"/>
        <v>100</v>
      </c>
    </row>
    <row r="235" spans="1:7" ht="24" customHeight="1">
      <c r="A235" s="41"/>
      <c r="B235" s="252" t="s">
        <v>318</v>
      </c>
      <c r="C235" s="115" t="s">
        <v>276</v>
      </c>
      <c r="D235" s="202" t="s">
        <v>277</v>
      </c>
      <c r="E235" s="248">
        <f>E236</f>
        <v>141103.5</v>
      </c>
      <c r="F235" s="222"/>
      <c r="G235" s="145">
        <f t="shared" si="5"/>
        <v>0</v>
      </c>
    </row>
    <row r="236" spans="1:7" ht="18" customHeight="1">
      <c r="A236" s="41"/>
      <c r="B236" s="251"/>
      <c r="C236" s="116" t="s">
        <v>278</v>
      </c>
      <c r="D236" s="109" t="s">
        <v>279</v>
      </c>
      <c r="E236" s="171">
        <v>141103.5</v>
      </c>
      <c r="F236" s="171"/>
      <c r="G236" s="119">
        <f t="shared" si="5"/>
        <v>0</v>
      </c>
    </row>
    <row r="237" spans="1:7" ht="24" customHeight="1">
      <c r="A237" s="41"/>
      <c r="B237" s="251" t="s">
        <v>319</v>
      </c>
      <c r="C237" s="70" t="s">
        <v>480</v>
      </c>
      <c r="D237" s="111" t="s">
        <v>280</v>
      </c>
      <c r="E237" s="249">
        <v>38.8</v>
      </c>
      <c r="F237" s="249">
        <v>38.8</v>
      </c>
      <c r="G237" s="250">
        <f t="shared" si="5"/>
        <v>100</v>
      </c>
    </row>
    <row r="238" spans="1:7" ht="37.5" customHeight="1">
      <c r="A238" s="41"/>
      <c r="B238" s="251" t="s">
        <v>283</v>
      </c>
      <c r="C238" s="70" t="s">
        <v>281</v>
      </c>
      <c r="D238" s="199" t="s">
        <v>282</v>
      </c>
      <c r="E238" s="249">
        <v>-351.7</v>
      </c>
      <c r="F238" s="249">
        <v>-351.7</v>
      </c>
      <c r="G238" s="250">
        <f t="shared" si="5"/>
        <v>100</v>
      </c>
    </row>
    <row r="239" spans="1:7" ht="15.75" customHeight="1">
      <c r="A239" s="41"/>
      <c r="B239" s="132"/>
      <c r="C239" s="188"/>
      <c r="D239" s="189"/>
      <c r="E239" s="190"/>
      <c r="F239" s="190"/>
      <c r="G239" s="190"/>
    </row>
    <row r="240" spans="1:7" ht="24.75" customHeight="1">
      <c r="A240" s="1"/>
      <c r="B240" s="132"/>
      <c r="C240" s="191"/>
      <c r="D240" s="192"/>
      <c r="E240" s="193"/>
      <c r="F240" s="194"/>
      <c r="G240" s="195"/>
    </row>
    <row r="241" spans="1:7" ht="25.5" customHeight="1">
      <c r="A241" s="1"/>
      <c r="B241" s="132"/>
      <c r="C241" s="35"/>
      <c r="G241" s="195"/>
    </row>
    <row r="242" spans="1:2" ht="128.25" customHeight="1">
      <c r="A242" s="1"/>
      <c r="B242" s="132"/>
    </row>
    <row r="243" spans="2:7" ht="244.5" customHeight="1">
      <c r="B243" s="237"/>
      <c r="C243" s="26"/>
      <c r="D243" s="27"/>
      <c r="F243" s="165"/>
      <c r="G243" s="204"/>
    </row>
    <row r="244" spans="2:7" ht="409.5" customHeight="1">
      <c r="B244" s="237"/>
      <c r="C244" s="26"/>
      <c r="D244" s="27"/>
      <c r="F244" s="165"/>
      <c r="G244" s="204"/>
    </row>
    <row r="245" spans="2:7" ht="26.25" customHeight="1" hidden="1">
      <c r="B245" s="237"/>
      <c r="C245" s="26"/>
      <c r="D245" s="27"/>
      <c r="F245" s="165"/>
      <c r="G245" s="204"/>
    </row>
    <row r="246" spans="2:7" ht="9" customHeight="1" hidden="1">
      <c r="B246" s="237"/>
      <c r="C246" s="26"/>
      <c r="D246" s="27"/>
      <c r="F246" s="165"/>
      <c r="G246" s="204"/>
    </row>
    <row r="247" spans="2:9" ht="161.25" customHeight="1" hidden="1">
      <c r="B247" s="237"/>
      <c r="C247" s="26"/>
      <c r="D247" s="27"/>
      <c r="F247" s="165"/>
      <c r="G247" s="204"/>
      <c r="H247" s="203"/>
      <c r="I247" s="203"/>
    </row>
    <row r="248" spans="2:9" ht="8.25" customHeight="1" hidden="1">
      <c r="B248" s="237"/>
      <c r="C248" s="26"/>
      <c r="D248" s="27"/>
      <c r="F248" s="165"/>
      <c r="G248" s="204"/>
      <c r="H248" s="203"/>
      <c r="I248" s="203"/>
    </row>
    <row r="249" spans="2:9" ht="178.5" customHeight="1">
      <c r="B249" s="237"/>
      <c r="C249" s="26"/>
      <c r="D249" s="27"/>
      <c r="F249" s="165"/>
      <c r="G249" s="204"/>
      <c r="H249" s="203"/>
      <c r="I249" s="203"/>
    </row>
    <row r="250" spans="3:9" ht="18.75" customHeight="1">
      <c r="C250" s="4"/>
      <c r="D250" s="5"/>
      <c r="E250"/>
      <c r="F250" s="274" t="s">
        <v>136</v>
      </c>
      <c r="G250" s="274"/>
      <c r="H250" s="203"/>
      <c r="I250" s="203"/>
    </row>
    <row r="251" spans="3:9" ht="44.25" customHeight="1">
      <c r="C251" s="4"/>
      <c r="D251" s="5"/>
      <c r="E251" s="297" t="s">
        <v>554</v>
      </c>
      <c r="F251" s="298"/>
      <c r="G251" s="298"/>
      <c r="H251" s="203"/>
      <c r="I251" s="203"/>
    </row>
    <row r="252" spans="3:9" ht="18.75" customHeight="1">
      <c r="C252" s="4"/>
      <c r="D252" s="5"/>
      <c r="F252" s="290"/>
      <c r="G252" s="290"/>
      <c r="H252" s="203"/>
      <c r="I252" s="203"/>
    </row>
    <row r="253" spans="3:9" ht="66.75" customHeight="1">
      <c r="C253" s="296" t="s">
        <v>76</v>
      </c>
      <c r="D253" s="296"/>
      <c r="E253" s="296"/>
      <c r="F253" s="296"/>
      <c r="G253" s="296"/>
      <c r="H253" s="203"/>
      <c r="I253" s="203"/>
    </row>
    <row r="254" spans="3:9" ht="52.5" customHeight="1">
      <c r="C254" s="24" t="s">
        <v>397</v>
      </c>
      <c r="D254" s="33" t="s">
        <v>485</v>
      </c>
      <c r="E254" s="167" t="s">
        <v>285</v>
      </c>
      <c r="F254" s="167" t="s">
        <v>286</v>
      </c>
      <c r="G254" s="138" t="s">
        <v>322</v>
      </c>
      <c r="H254" s="203"/>
      <c r="I254" s="203"/>
    </row>
    <row r="255" spans="3:9" ht="1.5" customHeight="1">
      <c r="C255" s="8" t="s">
        <v>421</v>
      </c>
      <c r="D255" s="9" t="s">
        <v>422</v>
      </c>
      <c r="E255" s="168"/>
      <c r="F255" s="169">
        <v>-7124.433</v>
      </c>
      <c r="G255" s="125"/>
      <c r="H255" s="203"/>
      <c r="I255" s="203"/>
    </row>
    <row r="256" spans="3:9" ht="18.75" customHeight="1">
      <c r="C256" s="229" t="s">
        <v>423</v>
      </c>
      <c r="D256" s="230"/>
      <c r="E256" s="227">
        <f>E257</f>
        <v>44211.30000000005</v>
      </c>
      <c r="F256" s="227">
        <f>F257</f>
        <v>58491.30000000005</v>
      </c>
      <c r="G256" s="264">
        <f aca="true" t="shared" si="6" ref="G256:G263">F256/E256*100</f>
        <v>132.29943475989168</v>
      </c>
      <c r="H256" s="203"/>
      <c r="I256" s="203"/>
    </row>
    <row r="257" spans="3:9" ht="29.25" customHeight="1">
      <c r="C257" s="34" t="s">
        <v>187</v>
      </c>
      <c r="D257" s="71" t="s">
        <v>463</v>
      </c>
      <c r="E257" s="170">
        <f>E258+E263+E273+E268</f>
        <v>44211.30000000005</v>
      </c>
      <c r="F257" s="170">
        <f>F258+F263+F273+F268</f>
        <v>58491.30000000005</v>
      </c>
      <c r="G257" s="265">
        <f t="shared" si="6"/>
        <v>132.29943475989168</v>
      </c>
      <c r="H257" s="203"/>
      <c r="I257" s="203"/>
    </row>
    <row r="258" spans="3:9" ht="27.75" customHeight="1">
      <c r="C258" s="10" t="s">
        <v>426</v>
      </c>
      <c r="D258" s="71" t="s">
        <v>464</v>
      </c>
      <c r="E258" s="170">
        <f>E259+E261</f>
        <v>40000</v>
      </c>
      <c r="F258" s="232">
        <f>F259+F261</f>
        <v>40000</v>
      </c>
      <c r="G258" s="265">
        <f t="shared" si="6"/>
        <v>100</v>
      </c>
      <c r="H258" s="203"/>
      <c r="I258" s="203"/>
    </row>
    <row r="259" spans="3:9" ht="30.75" customHeight="1">
      <c r="C259" s="10" t="s">
        <v>427</v>
      </c>
      <c r="D259" s="71" t="s">
        <v>451</v>
      </c>
      <c r="E259" s="170">
        <f>E260</f>
        <v>149000</v>
      </c>
      <c r="F259" s="170">
        <f>F260</f>
        <v>149000</v>
      </c>
      <c r="G259" s="265">
        <f t="shared" si="6"/>
        <v>100</v>
      </c>
      <c r="H259" s="203"/>
      <c r="I259" s="203"/>
    </row>
    <row r="260" spans="3:9" ht="27.75" customHeight="1">
      <c r="C260" s="10" t="s">
        <v>428</v>
      </c>
      <c r="D260" s="71" t="s">
        <v>465</v>
      </c>
      <c r="E260" s="170">
        <v>149000</v>
      </c>
      <c r="F260" s="170">
        <v>149000</v>
      </c>
      <c r="G260" s="265">
        <f t="shared" si="6"/>
        <v>100</v>
      </c>
      <c r="H260" s="203"/>
      <c r="I260" s="203"/>
    </row>
    <row r="261" spans="3:9" ht="28.5" customHeight="1">
      <c r="C261" s="10" t="s">
        <v>429</v>
      </c>
      <c r="D261" s="71" t="s">
        <v>453</v>
      </c>
      <c r="E261" s="170">
        <f>E262</f>
        <v>-109000</v>
      </c>
      <c r="F261" s="170">
        <f>F262</f>
        <v>-109000</v>
      </c>
      <c r="G261" s="265">
        <f t="shared" si="6"/>
        <v>100</v>
      </c>
      <c r="H261" s="203"/>
      <c r="I261" s="203"/>
    </row>
    <row r="262" spans="3:9" ht="28.5" customHeight="1">
      <c r="C262" s="10" t="s">
        <v>430</v>
      </c>
      <c r="D262" s="71" t="s">
        <v>466</v>
      </c>
      <c r="E262" s="170">
        <v>-109000</v>
      </c>
      <c r="F262" s="170">
        <v>-109000</v>
      </c>
      <c r="G262" s="265">
        <f t="shared" si="6"/>
        <v>100</v>
      </c>
      <c r="H262" s="203"/>
      <c r="I262" s="203"/>
    </row>
    <row r="263" spans="3:9" ht="28.5" customHeight="1">
      <c r="C263" s="10" t="s">
        <v>431</v>
      </c>
      <c r="D263" s="71" t="s">
        <v>455</v>
      </c>
      <c r="E263" s="170">
        <f>E264+E266</f>
        <v>2432</v>
      </c>
      <c r="F263" s="170">
        <f>F264+F266</f>
        <v>15582</v>
      </c>
      <c r="G263" s="265">
        <f t="shared" si="6"/>
        <v>640.7072368421052</v>
      </c>
      <c r="H263" s="203"/>
      <c r="I263" s="203"/>
    </row>
    <row r="264" spans="3:9" ht="37.5" customHeight="1">
      <c r="C264" s="10" t="s">
        <v>514</v>
      </c>
      <c r="D264" s="71" t="s">
        <v>456</v>
      </c>
      <c r="E264" s="170">
        <f>E265</f>
        <v>17432</v>
      </c>
      <c r="F264" s="170">
        <f>F265</f>
        <v>17432</v>
      </c>
      <c r="G264" s="265">
        <v>0</v>
      </c>
      <c r="H264" s="203"/>
      <c r="I264" s="203"/>
    </row>
    <row r="265" spans="3:9" ht="38.25" customHeight="1">
      <c r="C265" s="10" t="s">
        <v>515</v>
      </c>
      <c r="D265" s="71" t="s">
        <v>467</v>
      </c>
      <c r="E265" s="170">
        <v>17432</v>
      </c>
      <c r="F265" s="170">
        <v>17432</v>
      </c>
      <c r="G265" s="265">
        <v>0</v>
      </c>
      <c r="H265" s="203"/>
      <c r="I265" s="203"/>
    </row>
    <row r="266" spans="3:9" ht="28.5" customHeight="1">
      <c r="C266" s="10" t="s">
        <v>534</v>
      </c>
      <c r="D266" s="71" t="s">
        <v>468</v>
      </c>
      <c r="E266" s="170">
        <f>E267</f>
        <v>-15000</v>
      </c>
      <c r="F266" s="170">
        <f>F267</f>
        <v>-1850</v>
      </c>
      <c r="G266" s="265">
        <f>F266/E266*100</f>
        <v>12.333333333333334</v>
      </c>
      <c r="H266" s="203"/>
      <c r="I266" s="203"/>
    </row>
    <row r="267" spans="3:9" ht="40.5" customHeight="1">
      <c r="C267" s="10" t="s">
        <v>535</v>
      </c>
      <c r="D267" s="71" t="s">
        <v>460</v>
      </c>
      <c r="E267" s="170">
        <v>-15000</v>
      </c>
      <c r="F267" s="170">
        <v>-1850</v>
      </c>
      <c r="G267" s="265">
        <f>F267/E267*100</f>
        <v>12.333333333333334</v>
      </c>
      <c r="H267" s="203"/>
      <c r="I267" s="203"/>
    </row>
    <row r="268" spans="3:9" ht="40.5" customHeight="1">
      <c r="C268" s="42" t="s">
        <v>149</v>
      </c>
      <c r="D268" s="76" t="s">
        <v>469</v>
      </c>
      <c r="E268" s="170">
        <f aca="true" t="shared" si="7" ref="E268:F271">E269</f>
        <v>0</v>
      </c>
      <c r="F268" s="170">
        <f t="shared" si="7"/>
        <v>4500</v>
      </c>
      <c r="G268" s="265">
        <v>0</v>
      </c>
      <c r="H268" s="203"/>
      <c r="I268" s="203"/>
    </row>
    <row r="269" spans="3:9" ht="40.5" customHeight="1">
      <c r="C269" s="42" t="s">
        <v>150</v>
      </c>
      <c r="D269" s="76" t="s">
        <v>470</v>
      </c>
      <c r="E269" s="170">
        <f t="shared" si="7"/>
        <v>0</v>
      </c>
      <c r="F269" s="170">
        <f t="shared" si="7"/>
        <v>4500</v>
      </c>
      <c r="G269" s="265">
        <v>0</v>
      </c>
      <c r="H269" s="203"/>
      <c r="I269" s="203"/>
    </row>
    <row r="270" spans="3:9" ht="55.5" customHeight="1">
      <c r="C270" s="42" t="s">
        <v>148</v>
      </c>
      <c r="D270" s="76" t="s">
        <v>471</v>
      </c>
      <c r="E270" s="170">
        <f t="shared" si="7"/>
        <v>0</v>
      </c>
      <c r="F270" s="170">
        <f t="shared" si="7"/>
        <v>4500</v>
      </c>
      <c r="G270" s="265">
        <v>0</v>
      </c>
      <c r="H270" s="203"/>
      <c r="I270" s="203"/>
    </row>
    <row r="271" spans="3:9" ht="57.75" customHeight="1">
      <c r="C271" s="42" t="s">
        <v>147</v>
      </c>
      <c r="D271" s="76" t="s">
        <v>472</v>
      </c>
      <c r="E271" s="170">
        <f t="shared" si="7"/>
        <v>0</v>
      </c>
      <c r="F271" s="170">
        <f t="shared" si="7"/>
        <v>4500</v>
      </c>
      <c r="G271" s="265">
        <v>0</v>
      </c>
      <c r="H271" s="203"/>
      <c r="I271" s="203"/>
    </row>
    <row r="272" spans="3:9" ht="40.5" customHeight="1">
      <c r="C272" s="42" t="s">
        <v>151</v>
      </c>
      <c r="D272" s="76" t="s">
        <v>473</v>
      </c>
      <c r="E272" s="170">
        <v>0</v>
      </c>
      <c r="F272" s="170">
        <v>4500</v>
      </c>
      <c r="G272" s="265">
        <v>0</v>
      </c>
      <c r="H272" s="203"/>
      <c r="I272" s="203"/>
    </row>
    <row r="273" spans="3:9" ht="26.25" customHeight="1">
      <c r="C273" s="42" t="s">
        <v>416</v>
      </c>
      <c r="D273" s="77" t="s">
        <v>114</v>
      </c>
      <c r="E273" s="170">
        <f>E277+E274</f>
        <v>1779.3000000000466</v>
      </c>
      <c r="F273" s="170">
        <f>F277+F274</f>
        <v>-1590.6999999999534</v>
      </c>
      <c r="G273" s="265">
        <f aca="true" t="shared" si="8" ref="G273:G278">F273/E273*100</f>
        <v>-89.40032597088246</v>
      </c>
      <c r="H273" s="203"/>
      <c r="I273" s="203"/>
    </row>
    <row r="274" spans="3:9" ht="29.25" customHeight="1">
      <c r="C274" s="10" t="s">
        <v>486</v>
      </c>
      <c r="D274" s="71" t="s">
        <v>474</v>
      </c>
      <c r="E274" s="170">
        <v>-2009231.5</v>
      </c>
      <c r="F274" s="170">
        <v>-1899741.8</v>
      </c>
      <c r="G274" s="265">
        <f t="shared" si="8"/>
        <v>94.55066775530844</v>
      </c>
      <c r="H274" s="203"/>
      <c r="I274" s="203"/>
    </row>
    <row r="275" spans="3:9" ht="32.25" customHeight="1" hidden="1">
      <c r="C275" s="25" t="s">
        <v>487</v>
      </c>
      <c r="D275" s="74" t="s">
        <v>488</v>
      </c>
      <c r="E275" s="171"/>
      <c r="F275" s="171"/>
      <c r="G275" s="265" t="e">
        <f t="shared" si="8"/>
        <v>#DIV/0!</v>
      </c>
      <c r="H275" s="203"/>
      <c r="I275" s="203"/>
    </row>
    <row r="276" spans="3:9" ht="17.25" customHeight="1" hidden="1">
      <c r="C276" s="25" t="s">
        <v>489</v>
      </c>
      <c r="D276" s="74" t="s">
        <v>490</v>
      </c>
      <c r="E276" s="171"/>
      <c r="F276" s="171"/>
      <c r="G276" s="265" t="e">
        <f t="shared" si="8"/>
        <v>#DIV/0!</v>
      </c>
      <c r="H276" s="203"/>
      <c r="I276" s="203"/>
    </row>
    <row r="277" spans="3:9" ht="27" customHeight="1">
      <c r="C277" s="10" t="s">
        <v>491</v>
      </c>
      <c r="D277" s="75" t="s">
        <v>475</v>
      </c>
      <c r="E277" s="170">
        <v>2011010.8</v>
      </c>
      <c r="F277" s="170">
        <v>1898151.1</v>
      </c>
      <c r="G277" s="265">
        <f t="shared" si="8"/>
        <v>94.38791179042897</v>
      </c>
      <c r="H277" s="203"/>
      <c r="I277" s="203"/>
    </row>
    <row r="278" spans="3:9" ht="19.5" customHeight="1">
      <c r="C278" s="29" t="s">
        <v>0</v>
      </c>
      <c r="D278" s="78"/>
      <c r="E278" s="227">
        <f>E257</f>
        <v>44211.30000000005</v>
      </c>
      <c r="F278" s="227">
        <f>F257</f>
        <v>58491.30000000005</v>
      </c>
      <c r="G278" s="264">
        <f t="shared" si="8"/>
        <v>132.29943475989168</v>
      </c>
      <c r="H278" s="203"/>
      <c r="I278" s="203"/>
    </row>
    <row r="279" spans="3:9" ht="121.5" customHeight="1">
      <c r="C279" s="35"/>
      <c r="F279" s="237"/>
      <c r="G279" s="123"/>
      <c r="H279" s="203"/>
      <c r="I279" s="203"/>
    </row>
    <row r="280" spans="7:9" ht="92.25" customHeight="1">
      <c r="G280" s="123"/>
      <c r="H280" s="203"/>
      <c r="I280" s="203"/>
    </row>
    <row r="281" spans="3:9" ht="18" customHeight="1">
      <c r="C281" s="28"/>
      <c r="D281" s="65"/>
      <c r="E281" s="172"/>
      <c r="F281" s="173"/>
      <c r="G281" s="123"/>
      <c r="H281" s="203"/>
      <c r="I281" s="203"/>
    </row>
    <row r="282" spans="3:9" ht="7.5" customHeight="1" hidden="1">
      <c r="C282" s="28"/>
      <c r="D282" s="65"/>
      <c r="E282" s="172"/>
      <c r="F282" s="173"/>
      <c r="G282" s="123"/>
      <c r="H282" s="203"/>
      <c r="I282" s="203"/>
    </row>
    <row r="283" spans="3:9" ht="84.75" customHeight="1" hidden="1">
      <c r="C283" s="28"/>
      <c r="D283" s="65"/>
      <c r="E283" s="172"/>
      <c r="F283" s="173"/>
      <c r="G283" s="123"/>
      <c r="H283" s="203"/>
      <c r="I283" s="203"/>
    </row>
    <row r="284" spans="3:9" ht="30" customHeight="1" hidden="1">
      <c r="C284" s="28"/>
      <c r="D284" s="65"/>
      <c r="E284" s="172"/>
      <c r="F284" s="173"/>
      <c r="G284" s="123"/>
      <c r="H284" s="203"/>
      <c r="I284" s="203"/>
    </row>
    <row r="285" spans="3:9" ht="61.5" customHeight="1" hidden="1">
      <c r="C285" s="28"/>
      <c r="D285" s="65"/>
      <c r="E285" s="172"/>
      <c r="F285" s="173"/>
      <c r="G285" s="123"/>
      <c r="H285" s="203"/>
      <c r="I285" s="203"/>
    </row>
    <row r="286" spans="5:9" ht="43.5" customHeight="1" hidden="1">
      <c r="E286" s="133"/>
      <c r="F286" s="292"/>
      <c r="G286" s="292"/>
      <c r="H286" s="203"/>
      <c r="I286" s="203"/>
    </row>
    <row r="287" spans="5:9" ht="12.75" customHeight="1" hidden="1">
      <c r="E287" s="174"/>
      <c r="F287" s="293"/>
      <c r="G287" s="293"/>
      <c r="H287" s="205"/>
      <c r="I287" s="205"/>
    </row>
    <row r="288" spans="5:9" ht="28.5" customHeight="1" hidden="1">
      <c r="E288" s="293"/>
      <c r="F288" s="290"/>
      <c r="G288" s="290"/>
      <c r="H288" s="122"/>
      <c r="I288" s="203"/>
    </row>
    <row r="289" spans="5:9" ht="15.75" customHeight="1">
      <c r="E289"/>
      <c r="F289" s="274" t="s">
        <v>137</v>
      </c>
      <c r="G289" s="275"/>
      <c r="H289" s="203"/>
      <c r="I289" s="203"/>
    </row>
    <row r="290" spans="5:9" ht="56.25" customHeight="1">
      <c r="E290" s="297" t="s">
        <v>554</v>
      </c>
      <c r="F290" s="298"/>
      <c r="G290" s="298"/>
      <c r="H290" s="203"/>
      <c r="I290" s="203"/>
    </row>
    <row r="291" spans="5:9" ht="12.75">
      <c r="E291" s="133"/>
      <c r="F291" s="127"/>
      <c r="G291" s="127"/>
      <c r="H291" s="203"/>
      <c r="I291" s="203"/>
    </row>
    <row r="292" spans="3:9" ht="40.5" customHeight="1">
      <c r="C292" s="289" t="s">
        <v>77</v>
      </c>
      <c r="D292" s="284"/>
      <c r="E292" s="284"/>
      <c r="F292" s="284"/>
      <c r="G292" s="284"/>
      <c r="H292" s="23"/>
      <c r="I292" s="203"/>
    </row>
    <row r="293" spans="7:9" ht="12.75">
      <c r="G293" s="123"/>
      <c r="H293" s="203"/>
      <c r="I293" s="203"/>
    </row>
    <row r="294" spans="3:9" ht="60" customHeight="1">
      <c r="C294" s="24" t="s">
        <v>352</v>
      </c>
      <c r="D294" s="33" t="s">
        <v>485</v>
      </c>
      <c r="E294" s="166" t="s">
        <v>285</v>
      </c>
      <c r="F294" s="175" t="s">
        <v>286</v>
      </c>
      <c r="G294" s="24" t="s">
        <v>322</v>
      </c>
      <c r="H294" s="203"/>
      <c r="I294" s="203"/>
    </row>
    <row r="295" spans="3:9" ht="0.75" customHeight="1" hidden="1">
      <c r="C295" s="8" t="s">
        <v>421</v>
      </c>
      <c r="D295" s="9" t="s">
        <v>422</v>
      </c>
      <c r="E295" s="168"/>
      <c r="F295" s="176">
        <v>-7124.433</v>
      </c>
      <c r="G295" s="253"/>
      <c r="H295" s="203"/>
      <c r="I295" s="203"/>
    </row>
    <row r="296" spans="3:9" ht="12.75" customHeight="1" hidden="1">
      <c r="C296" s="10" t="s">
        <v>423</v>
      </c>
      <c r="D296" s="11"/>
      <c r="E296" s="177"/>
      <c r="F296" s="176">
        <v>9400</v>
      </c>
      <c r="G296" s="253"/>
      <c r="H296" s="203"/>
      <c r="I296" s="203"/>
    </row>
    <row r="297" spans="3:9" ht="25.5" customHeight="1" hidden="1">
      <c r="C297" s="10" t="s">
        <v>424</v>
      </c>
      <c r="D297" s="11" t="s">
        <v>425</v>
      </c>
      <c r="E297" s="177"/>
      <c r="F297" s="176">
        <v>9400</v>
      </c>
      <c r="G297" s="253"/>
      <c r="H297" s="203"/>
      <c r="I297" s="203"/>
    </row>
    <row r="298" spans="3:9" ht="16.5" customHeight="1">
      <c r="C298" s="10" t="s">
        <v>426</v>
      </c>
      <c r="D298" s="71" t="s">
        <v>446</v>
      </c>
      <c r="E298" s="178">
        <f>E299+E301</f>
        <v>40000</v>
      </c>
      <c r="F298" s="178">
        <f>F299+F301</f>
        <v>40000</v>
      </c>
      <c r="G298" s="265">
        <f aca="true" t="shared" si="9" ref="G298:G303">F298/E298*100</f>
        <v>100</v>
      </c>
      <c r="H298" s="203"/>
      <c r="I298" s="203"/>
    </row>
    <row r="299" spans="3:9" ht="25.5">
      <c r="C299" s="10" t="s">
        <v>427</v>
      </c>
      <c r="D299" s="71" t="s">
        <v>451</v>
      </c>
      <c r="E299" s="178">
        <f>E300</f>
        <v>149000</v>
      </c>
      <c r="F299" s="179">
        <f>F300</f>
        <v>149000</v>
      </c>
      <c r="G299" s="265">
        <f t="shared" si="9"/>
        <v>100</v>
      </c>
      <c r="H299" s="203"/>
      <c r="I299" s="203"/>
    </row>
    <row r="300" spans="3:9" ht="25.5">
      <c r="C300" s="10" t="s">
        <v>428</v>
      </c>
      <c r="D300" s="71" t="s">
        <v>452</v>
      </c>
      <c r="E300" s="178">
        <v>149000</v>
      </c>
      <c r="F300" s="179">
        <v>149000</v>
      </c>
      <c r="G300" s="265">
        <f t="shared" si="9"/>
        <v>100</v>
      </c>
      <c r="H300" s="203"/>
      <c r="I300" s="203"/>
    </row>
    <row r="301" spans="3:9" ht="25.5">
      <c r="C301" s="10" t="s">
        <v>429</v>
      </c>
      <c r="D301" s="71" t="s">
        <v>453</v>
      </c>
      <c r="E301" s="178">
        <f>E302</f>
        <v>-109000</v>
      </c>
      <c r="F301" s="179">
        <f>F302</f>
        <v>-109000</v>
      </c>
      <c r="G301" s="265">
        <f t="shared" si="9"/>
        <v>100</v>
      </c>
      <c r="H301" s="203"/>
      <c r="I301" s="203"/>
    </row>
    <row r="302" spans="3:9" ht="24.75" customHeight="1">
      <c r="C302" s="10" t="s">
        <v>430</v>
      </c>
      <c r="D302" s="71" t="s">
        <v>454</v>
      </c>
      <c r="E302" s="178">
        <v>-109000</v>
      </c>
      <c r="F302" s="179">
        <v>-109000</v>
      </c>
      <c r="G302" s="265">
        <f t="shared" si="9"/>
        <v>100</v>
      </c>
      <c r="H302" s="203"/>
      <c r="I302" s="203"/>
    </row>
    <row r="303" spans="3:9" ht="25.5">
      <c r="C303" s="10" t="s">
        <v>431</v>
      </c>
      <c r="D303" s="71" t="s">
        <v>455</v>
      </c>
      <c r="E303" s="180">
        <f>E304+E306</f>
        <v>2432</v>
      </c>
      <c r="F303" s="181">
        <f>F304+F306</f>
        <v>15582</v>
      </c>
      <c r="G303" s="265">
        <f t="shared" si="9"/>
        <v>640.7072368421052</v>
      </c>
      <c r="H303" s="203"/>
      <c r="I303" s="203"/>
    </row>
    <row r="304" spans="3:9" ht="25.5">
      <c r="C304" s="10" t="s">
        <v>514</v>
      </c>
      <c r="D304" s="71" t="s">
        <v>456</v>
      </c>
      <c r="E304" s="180">
        <f>E305</f>
        <v>17432</v>
      </c>
      <c r="F304" s="181">
        <f>F305</f>
        <v>17432</v>
      </c>
      <c r="G304" s="265">
        <v>0</v>
      </c>
      <c r="H304" s="203"/>
      <c r="I304" s="203"/>
    </row>
    <row r="305" spans="3:9" ht="38.25">
      <c r="C305" s="10" t="s">
        <v>515</v>
      </c>
      <c r="D305" s="71" t="s">
        <v>457</v>
      </c>
      <c r="E305" s="180">
        <v>17432</v>
      </c>
      <c r="F305" s="179">
        <v>17432</v>
      </c>
      <c r="G305" s="265">
        <v>0</v>
      </c>
      <c r="H305" s="203"/>
      <c r="I305" s="203"/>
    </row>
    <row r="306" spans="3:9" ht="38.25">
      <c r="C306" s="10" t="s">
        <v>534</v>
      </c>
      <c r="D306" s="71" t="s">
        <v>459</v>
      </c>
      <c r="E306" s="178">
        <f>E307</f>
        <v>-15000</v>
      </c>
      <c r="F306" s="179">
        <f>F307</f>
        <v>-1850</v>
      </c>
      <c r="G306" s="265">
        <f>F306/E306*100</f>
        <v>12.333333333333334</v>
      </c>
      <c r="H306" s="203"/>
      <c r="I306" s="203"/>
    </row>
    <row r="307" spans="3:9" ht="38.25">
      <c r="C307" s="10" t="s">
        <v>535</v>
      </c>
      <c r="D307" s="71" t="s">
        <v>460</v>
      </c>
      <c r="E307" s="178">
        <v>-15000</v>
      </c>
      <c r="F307" s="179">
        <v>-1850</v>
      </c>
      <c r="G307" s="265">
        <f>F307/E307*100</f>
        <v>12.333333333333334</v>
      </c>
      <c r="H307" s="203"/>
      <c r="I307" s="203"/>
    </row>
    <row r="308" spans="3:9" ht="12.75">
      <c r="C308" s="45" t="s">
        <v>149</v>
      </c>
      <c r="D308" s="72" t="s">
        <v>450</v>
      </c>
      <c r="E308" s="170">
        <f aca="true" t="shared" si="10" ref="E308:F311">E309</f>
        <v>0</v>
      </c>
      <c r="F308" s="170">
        <f t="shared" si="10"/>
        <v>4500</v>
      </c>
      <c r="G308" s="265">
        <v>0</v>
      </c>
      <c r="H308" s="203"/>
      <c r="I308" s="203"/>
    </row>
    <row r="309" spans="3:9" ht="12.75">
      <c r="C309" s="45" t="s">
        <v>150</v>
      </c>
      <c r="D309" s="72" t="s">
        <v>449</v>
      </c>
      <c r="E309" s="170">
        <f t="shared" si="10"/>
        <v>0</v>
      </c>
      <c r="F309" s="170">
        <f t="shared" si="10"/>
        <v>4500</v>
      </c>
      <c r="G309" s="265">
        <v>0</v>
      </c>
      <c r="H309" s="203"/>
      <c r="I309" s="203"/>
    </row>
    <row r="310" spans="3:9" ht="51">
      <c r="C310" s="45" t="s">
        <v>148</v>
      </c>
      <c r="D310" s="72" t="s">
        <v>448</v>
      </c>
      <c r="E310" s="170">
        <f t="shared" si="10"/>
        <v>0</v>
      </c>
      <c r="F310" s="170">
        <f t="shared" si="10"/>
        <v>4500</v>
      </c>
      <c r="G310" s="265">
        <v>0</v>
      </c>
      <c r="H310" s="203"/>
      <c r="I310" s="203"/>
    </row>
    <row r="311" spans="3:9" ht="51">
      <c r="C311" s="45" t="s">
        <v>147</v>
      </c>
      <c r="D311" s="72" t="s">
        <v>447</v>
      </c>
      <c r="E311" s="170">
        <f t="shared" si="10"/>
        <v>0</v>
      </c>
      <c r="F311" s="170">
        <v>4500</v>
      </c>
      <c r="G311" s="265">
        <v>0</v>
      </c>
      <c r="H311" s="203"/>
      <c r="I311" s="203"/>
    </row>
    <row r="312" spans="3:9" ht="25.5">
      <c r="C312" s="45" t="s">
        <v>151</v>
      </c>
      <c r="D312" s="72" t="s">
        <v>445</v>
      </c>
      <c r="E312" s="170">
        <v>0</v>
      </c>
      <c r="F312" s="170">
        <v>0</v>
      </c>
      <c r="G312" s="265">
        <v>0</v>
      </c>
      <c r="H312" s="203"/>
      <c r="I312" s="203"/>
    </row>
    <row r="313" spans="3:9" ht="12.75">
      <c r="C313" s="45" t="s">
        <v>113</v>
      </c>
      <c r="D313" s="73" t="s">
        <v>114</v>
      </c>
      <c r="E313" s="182">
        <f>E317+E314</f>
        <v>1779.3000000000466</v>
      </c>
      <c r="F313" s="183">
        <f>F317+F314</f>
        <v>-1590.6999999999534</v>
      </c>
      <c r="G313" s="265">
        <f aca="true" t="shared" si="11" ref="G313:G318">F313/E313*100</f>
        <v>-89.40032597088246</v>
      </c>
      <c r="H313" s="203"/>
      <c r="I313" s="203"/>
    </row>
    <row r="314" spans="3:9" ht="25.5" customHeight="1">
      <c r="C314" s="10" t="s">
        <v>486</v>
      </c>
      <c r="D314" s="71" t="s">
        <v>461</v>
      </c>
      <c r="E314" s="170">
        <v>-2009231.5</v>
      </c>
      <c r="F314" s="170">
        <v>-1899741.8</v>
      </c>
      <c r="G314" s="265">
        <f t="shared" si="11"/>
        <v>94.55066775530844</v>
      </c>
      <c r="H314" s="203"/>
      <c r="I314" s="203"/>
    </row>
    <row r="315" spans="3:9" ht="0.75" customHeight="1" hidden="1">
      <c r="C315" s="25" t="s">
        <v>487</v>
      </c>
      <c r="D315" s="74" t="s">
        <v>488</v>
      </c>
      <c r="E315" s="171"/>
      <c r="F315" s="171"/>
      <c r="G315" s="265" t="e">
        <f t="shared" si="11"/>
        <v>#DIV/0!</v>
      </c>
      <c r="H315" s="203"/>
      <c r="I315" s="203"/>
    </row>
    <row r="316" spans="3:9" ht="25.5" customHeight="1" hidden="1">
      <c r="C316" s="25" t="s">
        <v>489</v>
      </c>
      <c r="D316" s="74" t="s">
        <v>490</v>
      </c>
      <c r="E316" s="171"/>
      <c r="F316" s="171"/>
      <c r="G316" s="265" t="e">
        <f t="shared" si="11"/>
        <v>#DIV/0!</v>
      </c>
      <c r="H316" s="203"/>
      <c r="I316" s="203"/>
    </row>
    <row r="317" spans="3:9" ht="12.75">
      <c r="C317" s="10" t="s">
        <v>491</v>
      </c>
      <c r="D317" s="75" t="s">
        <v>462</v>
      </c>
      <c r="E317" s="170">
        <v>2011010.8</v>
      </c>
      <c r="F317" s="170">
        <v>1898151.1</v>
      </c>
      <c r="G317" s="265">
        <f t="shared" si="11"/>
        <v>94.38791179042897</v>
      </c>
      <c r="H317" s="203"/>
      <c r="I317" s="203"/>
    </row>
    <row r="318" spans="3:9" ht="24" customHeight="1">
      <c r="C318" s="29" t="s">
        <v>0</v>
      </c>
      <c r="D318" s="184"/>
      <c r="E318" s="185">
        <f>E298+E303+E313+E308</f>
        <v>44211.30000000005</v>
      </c>
      <c r="F318" s="186">
        <f>F298+F303+F313+F308</f>
        <v>58491.30000000005</v>
      </c>
      <c r="G318" s="264">
        <f t="shared" si="11"/>
        <v>132.29943475989168</v>
      </c>
      <c r="H318" s="203"/>
      <c r="I318" s="203"/>
    </row>
    <row r="319" spans="7:9" ht="12.75">
      <c r="G319" s="123"/>
      <c r="H319" s="203"/>
      <c r="I319" s="203"/>
    </row>
    <row r="320" spans="7:9" ht="12.75">
      <c r="G320" s="123"/>
      <c r="H320" s="203"/>
      <c r="I320" s="203"/>
    </row>
    <row r="321" spans="7:9" ht="12.75">
      <c r="G321" s="123"/>
      <c r="H321" s="203"/>
      <c r="I321" s="203"/>
    </row>
    <row r="322" spans="3:9" ht="13.5">
      <c r="C322" s="35"/>
      <c r="G322" s="123"/>
      <c r="H322" s="203"/>
      <c r="I322" s="203"/>
    </row>
    <row r="323" spans="3:9" ht="13.5">
      <c r="C323" s="35"/>
      <c r="F323" s="237"/>
      <c r="G323" s="123"/>
      <c r="H323" s="203"/>
      <c r="I323" s="203"/>
    </row>
    <row r="324" spans="7:9" ht="12.75">
      <c r="G324" s="123"/>
      <c r="H324" s="203"/>
      <c r="I324" s="203"/>
    </row>
    <row r="325" spans="7:9" ht="12.75">
      <c r="G325" s="123"/>
      <c r="H325" s="203"/>
      <c r="I325" s="203"/>
    </row>
    <row r="326" spans="7:9" ht="12.75">
      <c r="G326" s="123"/>
      <c r="H326" s="203"/>
      <c r="I326" s="203"/>
    </row>
    <row r="327" spans="7:9" ht="12.75">
      <c r="G327" s="123"/>
      <c r="H327" s="203"/>
      <c r="I327" s="203"/>
    </row>
    <row r="328" spans="7:9" ht="12.75">
      <c r="G328" s="123"/>
      <c r="H328" s="203"/>
      <c r="I328" s="203"/>
    </row>
    <row r="329" spans="7:9" ht="12.75">
      <c r="G329" s="123"/>
      <c r="H329" s="203"/>
      <c r="I329" s="203"/>
    </row>
    <row r="330" spans="7:9" ht="12.75">
      <c r="G330" s="123"/>
      <c r="H330" s="203"/>
      <c r="I330" s="203"/>
    </row>
    <row r="331" spans="7:9" ht="12.75">
      <c r="G331" s="123"/>
      <c r="H331" s="203"/>
      <c r="I331" s="203"/>
    </row>
    <row r="332" spans="7:9" ht="12.75">
      <c r="G332" s="123"/>
      <c r="H332" s="203"/>
      <c r="I332" s="203"/>
    </row>
    <row r="333" spans="7:9" ht="12.75">
      <c r="G333" s="123"/>
      <c r="H333" s="203"/>
      <c r="I333" s="203"/>
    </row>
    <row r="334" spans="7:9" ht="12.75">
      <c r="G334" s="123"/>
      <c r="H334" s="203"/>
      <c r="I334" s="203"/>
    </row>
    <row r="335" spans="7:9" ht="12.75">
      <c r="G335" s="123"/>
      <c r="H335" s="203"/>
      <c r="I335" s="203"/>
    </row>
    <row r="336" spans="7:9" ht="12.75">
      <c r="G336" s="123"/>
      <c r="H336" s="203"/>
      <c r="I336" s="203"/>
    </row>
    <row r="337" spans="7:9" ht="12.75">
      <c r="G337" s="123"/>
      <c r="H337" s="203"/>
      <c r="I337" s="203"/>
    </row>
    <row r="338" spans="7:9" ht="12.75">
      <c r="G338" s="123"/>
      <c r="H338" s="203"/>
      <c r="I338" s="203"/>
    </row>
    <row r="339" spans="7:9" ht="12.75">
      <c r="G339" s="123"/>
      <c r="H339" s="203"/>
      <c r="I339" s="203"/>
    </row>
    <row r="340" spans="7:9" ht="12.75">
      <c r="G340" s="123"/>
      <c r="H340" s="203"/>
      <c r="I340" s="203"/>
    </row>
    <row r="341" spans="7:9" ht="12.75">
      <c r="G341" s="123"/>
      <c r="H341" s="203"/>
      <c r="I341" s="203"/>
    </row>
    <row r="342" spans="7:9" ht="12.75">
      <c r="G342" s="123"/>
      <c r="H342" s="203"/>
      <c r="I342" s="203"/>
    </row>
    <row r="343" spans="7:9" ht="12.75">
      <c r="G343" s="123"/>
      <c r="H343" s="203"/>
      <c r="I343" s="203"/>
    </row>
    <row r="344" spans="7:9" ht="12.75">
      <c r="G344" s="123"/>
      <c r="H344" s="203"/>
      <c r="I344" s="203"/>
    </row>
  </sheetData>
  <sheetProtection/>
  <mergeCells count="19">
    <mergeCell ref="F1:G1"/>
    <mergeCell ref="E2:G2"/>
    <mergeCell ref="F3:G3"/>
    <mergeCell ref="C6:G6"/>
    <mergeCell ref="F250:G250"/>
    <mergeCell ref="E251:G251"/>
    <mergeCell ref="F39:G39"/>
    <mergeCell ref="C40:D40"/>
    <mergeCell ref="E40:G40"/>
    <mergeCell ref="A43:G43"/>
    <mergeCell ref="C47:C48"/>
    <mergeCell ref="C292:G292"/>
    <mergeCell ref="F252:G252"/>
    <mergeCell ref="C253:G253"/>
    <mergeCell ref="F286:G286"/>
    <mergeCell ref="F287:G287"/>
    <mergeCell ref="E288:G288"/>
    <mergeCell ref="F289:G289"/>
    <mergeCell ref="E290:G290"/>
  </mergeCells>
  <printOptions horizontalCentered="1"/>
  <pageMargins left="0.1968503937007874" right="0.2755905511811024" top="0.3937007874015748" bottom="0.3937007874015748" header="0.8267716535433072" footer="0.1968503937007874"/>
  <pageSetup fitToHeight="10"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2018-03-21T05:19:49Z</cp:lastPrinted>
  <dcterms:created xsi:type="dcterms:W3CDTF">2008-10-30T07:18:08Z</dcterms:created>
  <dcterms:modified xsi:type="dcterms:W3CDTF">2018-05-31T07:33:37Z</dcterms:modified>
  <cp:category/>
  <cp:version/>
  <cp:contentType/>
  <cp:contentStatus/>
</cp:coreProperties>
</file>